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SVČ\Rozpočty\2023\23-067 - Rekonstrukce sportovního areálu ZŠ Školní, Vrchlabí (Techtex)\23-067 - rozpočet\"/>
    </mc:Choice>
  </mc:AlternateContent>
  <bookViews>
    <workbookView xWindow="0" yWindow="0" windowWidth="0" windowHeight="0"/>
  </bookViews>
  <sheets>
    <sheet name="Rekapitulace stavby" sheetId="1" r:id="rId1"/>
    <sheet name="SO01 - Odstranění stávají..." sheetId="2" r:id="rId2"/>
    <sheet name="SO02 - Zřízení nového pov..." sheetId="3" r:id="rId3"/>
    <sheet name="SO03 - Odstranění původní..." sheetId="4" r:id="rId4"/>
    <sheet name="SO04 - Zřízení nového pro..." sheetId="5" r:id="rId5"/>
    <sheet name="SO05 - Zřízení nového pro..." sheetId="6" r:id="rId6"/>
    <sheet name="VRN01 - Vedlejší rozpočto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'SO01 - Odstranění stávají...'!$C$118:$K$139</definedName>
    <definedName name="_xlnm.Print_Area" localSheetId="1">'SO01 - Odstranění stávají...'!$C$82:$J$100,'SO01 - Odstranění stávají...'!$C$106:$K$139</definedName>
    <definedName name="_xlnm.Print_Titles" localSheetId="1">'SO01 - Odstranění stávají...'!$118:$118</definedName>
    <definedName name="_xlnm._FilterDatabase" localSheetId="2" hidden="1">'SO02 - Zřízení nového pov...'!$C$120:$K$189</definedName>
    <definedName name="_xlnm.Print_Area" localSheetId="2">'SO02 - Zřízení nového pov...'!$C$82:$J$102,'SO02 - Zřízení nového pov...'!$C$108:$K$189</definedName>
    <definedName name="_xlnm.Print_Titles" localSheetId="2">'SO02 - Zřízení nového pov...'!$120:$120</definedName>
    <definedName name="_xlnm._FilterDatabase" localSheetId="3" hidden="1">'SO03 - Odstranění původní...'!$C$118:$K$144</definedName>
    <definedName name="_xlnm.Print_Area" localSheetId="3">'SO03 - Odstranění původní...'!$C$82:$J$100,'SO03 - Odstranění původní...'!$C$106:$K$144</definedName>
    <definedName name="_xlnm.Print_Titles" localSheetId="3">'SO03 - Odstranění původní...'!$118:$118</definedName>
    <definedName name="_xlnm._FilterDatabase" localSheetId="4" hidden="1">'SO04 - Zřízení nového pro...'!$C$123:$K$186</definedName>
    <definedName name="_xlnm.Print_Area" localSheetId="4">'SO04 - Zřízení nového pro...'!$C$82:$J$105,'SO04 - Zřízení nového pro...'!$C$111:$K$186</definedName>
    <definedName name="_xlnm.Print_Titles" localSheetId="4">'SO04 - Zřízení nového pro...'!$123:$123</definedName>
    <definedName name="_xlnm._FilterDatabase" localSheetId="5" hidden="1">'SO05 - Zřízení nového pro...'!$C$119:$K$161</definedName>
    <definedName name="_xlnm.Print_Area" localSheetId="5">'SO05 - Zřízení nového pro...'!$C$82:$J$101,'SO05 - Zřízení nového pro...'!$C$107:$K$161</definedName>
    <definedName name="_xlnm.Print_Titles" localSheetId="5">'SO05 - Zřízení nového pro...'!$119:$119</definedName>
    <definedName name="_xlnm._FilterDatabase" localSheetId="6" hidden="1">'VRN01 - Vedlejší rozpočto...'!$C$118:$K$125</definedName>
    <definedName name="_xlnm.Print_Area" localSheetId="6">'VRN01 - Vedlejší rozpočto...'!$C$82:$J$100,'VRN01 - Vedlejší rozpočto...'!$C$106:$K$125</definedName>
    <definedName name="_xlnm.Print_Titles" localSheetId="6">'VRN01 - Vedlejší rozpočto...'!$118:$118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J115"/>
  <c r="F113"/>
  <c r="E111"/>
  <c r="J91"/>
  <c r="F89"/>
  <c r="E87"/>
  <c r="J24"/>
  <c r="E24"/>
  <c r="J92"/>
  <c r="J23"/>
  <c r="J18"/>
  <c r="E18"/>
  <c r="F116"/>
  <c r="J17"/>
  <c r="J15"/>
  <c r="E15"/>
  <c r="F91"/>
  <c r="J14"/>
  <c r="J12"/>
  <c r="J113"/>
  <c r="E7"/>
  <c r="E109"/>
  <c i="6" r="J37"/>
  <c r="J36"/>
  <c i="1" r="AY99"/>
  <c i="6" r="J35"/>
  <c i="1" r="AX99"/>
  <c i="6"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6"/>
  <c r="F114"/>
  <c r="E112"/>
  <c r="J91"/>
  <c r="F89"/>
  <c r="E87"/>
  <c r="J24"/>
  <c r="E24"/>
  <c r="J117"/>
  <c r="J23"/>
  <c r="J18"/>
  <c r="E18"/>
  <c r="F92"/>
  <c r="J17"/>
  <c r="J15"/>
  <c r="E15"/>
  <c r="F116"/>
  <c r="J14"/>
  <c r="J12"/>
  <c r="J114"/>
  <c r="E7"/>
  <c r="E85"/>
  <c i="5" r="J37"/>
  <c r="J36"/>
  <c i="1" r="AY98"/>
  <c i="5" r="J35"/>
  <c i="1" r="AX98"/>
  <c i="5"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J120"/>
  <c r="F118"/>
  <c r="E116"/>
  <c r="J91"/>
  <c r="F89"/>
  <c r="E87"/>
  <c r="J24"/>
  <c r="E24"/>
  <c r="J92"/>
  <c r="J23"/>
  <c r="J18"/>
  <c r="E18"/>
  <c r="F121"/>
  <c r="J17"/>
  <c r="J15"/>
  <c r="E15"/>
  <c r="F91"/>
  <c r="J14"/>
  <c r="J12"/>
  <c r="J89"/>
  <c r="E7"/>
  <c r="E114"/>
  <c i="4" r="J37"/>
  <c r="J36"/>
  <c i="1" r="AY97"/>
  <c i="4" r="J35"/>
  <c i="1" r="AX97"/>
  <c i="4"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89"/>
  <c r="E7"/>
  <c r="E109"/>
  <c i="3" r="J37"/>
  <c r="J36"/>
  <c i="1" r="AY96"/>
  <c i="3" r="J35"/>
  <c i="1" r="AX96"/>
  <c i="3" r="BI189"/>
  <c r="BH189"/>
  <c r="BG189"/>
  <c r="BF189"/>
  <c r="T189"/>
  <c r="T188"/>
  <c r="R189"/>
  <c r="R188"/>
  <c r="P189"/>
  <c r="P188"/>
  <c r="BI184"/>
  <c r="BH184"/>
  <c r="BG184"/>
  <c r="BF184"/>
  <c r="T184"/>
  <c r="T183"/>
  <c r="R184"/>
  <c r="R183"/>
  <c r="P184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J117"/>
  <c r="F115"/>
  <c r="E113"/>
  <c r="J91"/>
  <c r="F89"/>
  <c r="E87"/>
  <c r="J24"/>
  <c r="E24"/>
  <c r="J118"/>
  <c r="J23"/>
  <c r="J18"/>
  <c r="E18"/>
  <c r="F92"/>
  <c r="J17"/>
  <c r="J15"/>
  <c r="E15"/>
  <c r="F91"/>
  <c r="J14"/>
  <c r="J12"/>
  <c r="J115"/>
  <c r="E7"/>
  <c r="E111"/>
  <c i="2" r="J37"/>
  <c r="J36"/>
  <c i="1" r="AY95"/>
  <c i="2" r="J35"/>
  <c i="1" r="AX95"/>
  <c i="2"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4"/>
  <c r="BH124"/>
  <c r="BG124"/>
  <c r="BF124"/>
  <c r="T124"/>
  <c r="R124"/>
  <c r="P124"/>
  <c r="BI122"/>
  <c r="BH122"/>
  <c r="BG122"/>
  <c r="BF122"/>
  <c r="T122"/>
  <c r="R122"/>
  <c r="P122"/>
  <c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89"/>
  <c r="E7"/>
  <c r="E85"/>
  <c i="1" r="L90"/>
  <c r="AM90"/>
  <c r="AM89"/>
  <c r="L89"/>
  <c r="AM87"/>
  <c r="L87"/>
  <c r="L85"/>
  <c r="L84"/>
  <c i="2" r="BK138"/>
  <c r="BK124"/>
  <c r="J136"/>
  <c r="J124"/>
  <c r="BK136"/>
  <c r="J122"/>
  <c i="3" r="J175"/>
  <c r="J155"/>
  <c r="J135"/>
  <c r="BK175"/>
  <c r="BK159"/>
  <c r="BK135"/>
  <c r="BK168"/>
  <c r="BK153"/>
  <c r="BK184"/>
  <c r="BK165"/>
  <c r="BK131"/>
  <c i="4" r="BK138"/>
  <c r="BK130"/>
  <c r="J140"/>
  <c r="J141"/>
  <c r="J137"/>
  <c r="BK122"/>
  <c i="5" r="J179"/>
  <c r="BK159"/>
  <c r="J139"/>
  <c r="BK127"/>
  <c r="BK180"/>
  <c r="BK163"/>
  <c r="BK143"/>
  <c r="BK136"/>
  <c r="J172"/>
  <c r="BK155"/>
  <c r="BK139"/>
  <c r="BK174"/>
  <c r="BK152"/>
  <c r="BK129"/>
  <c i="6" r="BK156"/>
  <c r="BK148"/>
  <c r="J127"/>
  <c r="BK140"/>
  <c r="BK152"/>
  <c r="J131"/>
  <c r="BK154"/>
  <c i="7" r="J123"/>
  <c r="J122"/>
  <c i="2" r="J130"/>
  <c r="BK122"/>
  <c r="BK130"/>
  <c r="J138"/>
  <c r="J132"/>
  <c i="3" r="J189"/>
  <c r="BK173"/>
  <c r="J153"/>
  <c r="J131"/>
  <c r="J168"/>
  <c r="BK151"/>
  <c r="J177"/>
  <c r="J159"/>
  <c r="BK189"/>
  <c r="J151"/>
  <c i="4" r="BK140"/>
  <c r="BK124"/>
  <c r="BK137"/>
  <c r="J130"/>
  <c r="BK132"/>
  <c i="5" r="BK161"/>
  <c r="J143"/>
  <c r="BK186"/>
  <c r="BK170"/>
  <c r="J159"/>
  <c r="BK147"/>
  <c r="J138"/>
  <c r="J174"/>
  <c r="BK165"/>
  <c r="BK134"/>
  <c r="J180"/>
  <c r="BK157"/>
  <c r="J145"/>
  <c i="6" r="J154"/>
  <c r="J138"/>
  <c r="BK158"/>
  <c r="J158"/>
  <c r="BK138"/>
  <c r="J123"/>
  <c r="J148"/>
  <c i="7" r="BK122"/>
  <c i="2" r="BK129"/>
  <c i="1" r="AS94"/>
  <c i="2" r="J129"/>
  <c i="3" r="J184"/>
  <c r="BK161"/>
  <c r="BK143"/>
  <c r="BK179"/>
  <c r="J161"/>
  <c r="BK129"/>
  <c r="J165"/>
  <c r="J143"/>
  <c r="J124"/>
  <c r="J173"/>
  <c r="BK155"/>
  <c i="4" r="BK143"/>
  <c r="BK135"/>
  <c r="J122"/>
  <c r="J128"/>
  <c r="J138"/>
  <c r="J135"/>
  <c r="J126"/>
  <c i="5" r="J186"/>
  <c r="J157"/>
  <c r="BK138"/>
  <c r="BK183"/>
  <c r="BK167"/>
  <c r="J155"/>
  <c r="BK145"/>
  <c r="J183"/>
  <c r="J170"/>
  <c r="J152"/>
  <c r="J129"/>
  <c r="BK172"/>
  <c r="J147"/>
  <c r="J127"/>
  <c i="6" r="J152"/>
  <c r="BK131"/>
  <c r="BK123"/>
  <c r="J142"/>
  <c r="BK127"/>
  <c r="J140"/>
  <c i="7" r="BK123"/>
  <c i="2" r="BK132"/>
  <c r="F36"/>
  <c i="3" r="BK157"/>
  <c r="BK124"/>
  <c r="J157"/>
  <c r="J179"/>
  <c r="J163"/>
  <c r="J129"/>
  <c r="BK177"/>
  <c r="BK163"/>
  <c i="4" r="BK141"/>
  <c r="J132"/>
  <c r="J143"/>
  <c r="J124"/>
  <c r="BK126"/>
  <c r="BK128"/>
  <c i="5" r="J163"/>
  <c r="BK150"/>
  <c r="J134"/>
  <c r="J182"/>
  <c r="J165"/>
  <c r="J150"/>
  <c r="J141"/>
  <c r="BK179"/>
  <c r="J167"/>
  <c r="BK141"/>
  <c r="BK182"/>
  <c r="J161"/>
  <c r="J136"/>
  <c i="6" r="J161"/>
  <c r="BK150"/>
  <c r="BK133"/>
  <c r="J150"/>
  <c r="J156"/>
  <c r="J133"/>
  <c r="BK161"/>
  <c r="BK142"/>
  <c i="7" r="BK125"/>
  <c r="J125"/>
  <c i="2" l="1" r="BK121"/>
  <c r="BK128"/>
  <c r="J128"/>
  <c r="J99"/>
  <c r="P121"/>
  <c r="P128"/>
  <c i="3" r="P123"/>
  <c r="BK167"/>
  <c r="J167"/>
  <c r="J99"/>
  <c r="R167"/>
  <c i="4" r="BK121"/>
  <c r="J121"/>
  <c r="J98"/>
  <c r="T121"/>
  <c r="R134"/>
  <c i="5" r="P126"/>
  <c r="P144"/>
  <c r="R144"/>
  <c r="P149"/>
  <c r="T149"/>
  <c r="P154"/>
  <c r="BK169"/>
  <c r="J169"/>
  <c r="J102"/>
  <c r="R169"/>
  <c r="P178"/>
  <c i="2" r="T121"/>
  <c r="T128"/>
  <c i="3" r="R123"/>
  <c r="R122"/>
  <c r="R121"/>
  <c r="T167"/>
  <c i="4" r="P121"/>
  <c r="BK134"/>
  <c r="J134"/>
  <c r="J99"/>
  <c r="T134"/>
  <c i="5" r="R126"/>
  <c r="BK144"/>
  <c r="J144"/>
  <c r="J99"/>
  <c r="T144"/>
  <c r="BK154"/>
  <c r="J154"/>
  <c r="J101"/>
  <c r="R154"/>
  <c r="P169"/>
  <c r="BK178"/>
  <c r="J178"/>
  <c r="J103"/>
  <c r="T178"/>
  <c i="6" r="T122"/>
  <c r="T121"/>
  <c r="T120"/>
  <c r="BK147"/>
  <c r="J147"/>
  <c r="J99"/>
  <c r="T147"/>
  <c i="7" r="P121"/>
  <c r="P120"/>
  <c r="P119"/>
  <c i="1" r="AU100"/>
  <c i="2" r="R121"/>
  <c r="R128"/>
  <c i="3" r="BK123"/>
  <c r="J123"/>
  <c r="J98"/>
  <c r="T123"/>
  <c r="T122"/>
  <c r="T121"/>
  <c r="P167"/>
  <c i="4" r="R121"/>
  <c r="R120"/>
  <c r="R119"/>
  <c r="P134"/>
  <c i="5" r="BK126"/>
  <c r="J126"/>
  <c r="J98"/>
  <c r="T126"/>
  <c r="BK149"/>
  <c r="J149"/>
  <c r="J100"/>
  <c r="R149"/>
  <c r="T154"/>
  <c r="T169"/>
  <c r="R178"/>
  <c i="6" r="BK122"/>
  <c r="J122"/>
  <c r="J98"/>
  <c r="P122"/>
  <c r="P121"/>
  <c r="P120"/>
  <c i="1" r="AU99"/>
  <c i="6" r="R122"/>
  <c r="R121"/>
  <c r="R120"/>
  <c r="P147"/>
  <c r="R147"/>
  <c i="7" r="BK121"/>
  <c r="J121"/>
  <c r="J98"/>
  <c r="R121"/>
  <c r="R120"/>
  <c r="R119"/>
  <c r="T121"/>
  <c r="T120"/>
  <c r="T119"/>
  <c i="6" r="BK160"/>
  <c r="J160"/>
  <c r="J100"/>
  <c i="3" r="BK183"/>
  <c r="J183"/>
  <c r="J100"/>
  <c r="BK188"/>
  <c r="J188"/>
  <c r="J101"/>
  <c i="5" r="BK185"/>
  <c r="J185"/>
  <c r="J104"/>
  <c i="7" r="BK124"/>
  <c r="J124"/>
  <c r="J99"/>
  <c r="J89"/>
  <c r="J116"/>
  <c r="BE125"/>
  <c r="E85"/>
  <c r="F92"/>
  <c r="BE123"/>
  <c r="F115"/>
  <c r="BE122"/>
  <c i="6" r="F91"/>
  <c r="E110"/>
  <c r="BE123"/>
  <c r="BE127"/>
  <c r="BE131"/>
  <c r="BE138"/>
  <c r="BE150"/>
  <c r="BE156"/>
  <c r="J89"/>
  <c r="J92"/>
  <c r="BE158"/>
  <c r="BE161"/>
  <c r="F117"/>
  <c r="BE133"/>
  <c r="BE140"/>
  <c r="BE142"/>
  <c r="BE148"/>
  <c r="BE152"/>
  <c r="BE154"/>
  <c i="5" r="J118"/>
  <c r="BE134"/>
  <c r="BE138"/>
  <c r="BE139"/>
  <c r="BE141"/>
  <c r="BE150"/>
  <c r="BE161"/>
  <c r="BE163"/>
  <c r="BE182"/>
  <c r="BE183"/>
  <c r="BE186"/>
  <c r="F92"/>
  <c r="J121"/>
  <c r="BE136"/>
  <c r="BE143"/>
  <c r="BE147"/>
  <c r="BE157"/>
  <c r="BE179"/>
  <c r="F120"/>
  <c r="BE127"/>
  <c r="BE159"/>
  <c r="BE174"/>
  <c r="E85"/>
  <c r="BE129"/>
  <c r="BE145"/>
  <c r="BE152"/>
  <c r="BE155"/>
  <c r="BE165"/>
  <c r="BE167"/>
  <c r="BE170"/>
  <c r="BE172"/>
  <c r="BE180"/>
  <c i="4" r="E85"/>
  <c r="F91"/>
  <c r="F92"/>
  <c r="BE130"/>
  <c r="BE138"/>
  <c r="BE143"/>
  <c r="BE132"/>
  <c r="BE137"/>
  <c r="BE140"/>
  <c r="BE141"/>
  <c r="J92"/>
  <c r="J113"/>
  <c r="BE128"/>
  <c r="BE135"/>
  <c r="BE122"/>
  <c r="BE124"/>
  <c r="BE126"/>
  <c i="3" r="F117"/>
  <c r="F118"/>
  <c r="BE124"/>
  <c r="BE143"/>
  <c r="BE151"/>
  <c r="BE173"/>
  <c i="2" r="J121"/>
  <c r="J98"/>
  <c i="3" r="J89"/>
  <c r="J92"/>
  <c r="BE131"/>
  <c r="BE155"/>
  <c r="BE157"/>
  <c r="BE159"/>
  <c r="BE163"/>
  <c r="BE184"/>
  <c r="E85"/>
  <c r="BE129"/>
  <c r="BE135"/>
  <c r="BE161"/>
  <c r="BE168"/>
  <c r="BE175"/>
  <c r="BE189"/>
  <c r="BE153"/>
  <c r="BE165"/>
  <c r="BE177"/>
  <c r="BE179"/>
  <c i="2" r="F91"/>
  <c r="F92"/>
  <c r="E109"/>
  <c r="BE124"/>
  <c r="BE138"/>
  <c r="J92"/>
  <c r="J113"/>
  <c r="BE129"/>
  <c r="BE132"/>
  <c r="BE136"/>
  <c r="BE122"/>
  <c r="BE130"/>
  <c i="1" r="BC95"/>
  <c i="2" r="F37"/>
  <c i="1" r="BD95"/>
  <c i="3" r="F36"/>
  <c i="1" r="BC96"/>
  <c i="4" r="J34"/>
  <c i="1" r="AW97"/>
  <c i="5" r="J34"/>
  <c i="1" r="AW98"/>
  <c i="6" r="J34"/>
  <c i="1" r="AW99"/>
  <c i="6" r="F37"/>
  <c i="1" r="BD99"/>
  <c i="2" r="J34"/>
  <c i="1" r="AW95"/>
  <c i="3" r="J34"/>
  <c i="1" r="AW96"/>
  <c i="4" r="F34"/>
  <c i="1" r="BA97"/>
  <c i="4" r="F37"/>
  <c i="1" r="BD97"/>
  <c i="5" r="F36"/>
  <c i="1" r="BC98"/>
  <c i="6" r="F36"/>
  <c i="1" r="BC99"/>
  <c i="7" r="J34"/>
  <c i="1" r="AW100"/>
  <c i="7" r="F34"/>
  <c i="1" r="BA100"/>
  <c i="2" r="F35"/>
  <c i="1" r="BB95"/>
  <c i="3" r="F34"/>
  <c i="1" r="BA96"/>
  <c i="3" r="F35"/>
  <c i="1" r="BB96"/>
  <c i="5" r="F37"/>
  <c i="1" r="BD98"/>
  <c i="6" r="F34"/>
  <c i="1" r="BA99"/>
  <c i="6" r="F35"/>
  <c i="1" r="BB99"/>
  <c i="7" r="F35"/>
  <c i="1" r="BB100"/>
  <c i="2" r="F34"/>
  <c i="1" r="BA95"/>
  <c i="3" r="F37"/>
  <c i="1" r="BD96"/>
  <c i="4" r="F35"/>
  <c i="1" r="BB97"/>
  <c i="4" r="F36"/>
  <c i="1" r="BC97"/>
  <c i="5" r="F34"/>
  <c i="1" r="BA98"/>
  <c i="5" r="F35"/>
  <c i="1" r="BB98"/>
  <c i="7" r="F36"/>
  <c i="1" r="BC100"/>
  <c i="7" r="F37"/>
  <c i="1" r="BD100"/>
  <c i="2" l="1" r="R120"/>
  <c r="R119"/>
  <c i="5" r="P125"/>
  <c r="P124"/>
  <c i="1" r="AU98"/>
  <c i="3" r="P122"/>
  <c r="P121"/>
  <c i="1" r="AU96"/>
  <c i="2" r="P120"/>
  <c r="P119"/>
  <c i="1" r="AU95"/>
  <c i="2" r="BK120"/>
  <c r="J120"/>
  <c r="J97"/>
  <c i="5" r="T125"/>
  <c r="T124"/>
  <c r="R125"/>
  <c r="R124"/>
  <c i="4" r="P120"/>
  <c r="P119"/>
  <c i="1" r="AU97"/>
  <c i="2" r="T120"/>
  <c r="T119"/>
  <c i="4" r="T120"/>
  <c r="T119"/>
  <c i="3" r="BK122"/>
  <c r="J122"/>
  <c r="J97"/>
  <c i="5" r="BK125"/>
  <c r="BK124"/>
  <c r="J124"/>
  <c r="J96"/>
  <c i="4" r="BK120"/>
  <c r="J120"/>
  <c r="J97"/>
  <c i="6" r="BK121"/>
  <c r="J121"/>
  <c r="J97"/>
  <c i="7" r="BK120"/>
  <c r="J120"/>
  <c r="J97"/>
  <c i="3" r="F33"/>
  <c i="1" r="AZ96"/>
  <c i="5" r="F33"/>
  <c i="1" r="AZ98"/>
  <c r="BA94"/>
  <c r="AW94"/>
  <c r="AK30"/>
  <c r="BD94"/>
  <c r="W33"/>
  <c i="2" r="J33"/>
  <c i="1" r="AV95"/>
  <c r="AT95"/>
  <c i="4" r="J33"/>
  <c i="1" r="AV97"/>
  <c r="AT97"/>
  <c i="6" r="J33"/>
  <c i="1" r="AV99"/>
  <c r="AT99"/>
  <c r="BB94"/>
  <c r="AX94"/>
  <c i="3" r="J33"/>
  <c i="1" r="AV96"/>
  <c r="AT96"/>
  <c i="5" r="J33"/>
  <c i="1" r="AV98"/>
  <c r="AT98"/>
  <c r="BC94"/>
  <c r="AY94"/>
  <c i="2" r="F33"/>
  <c i="1" r="AZ95"/>
  <c i="4" r="F33"/>
  <c i="1" r="AZ97"/>
  <c i="6" r="F33"/>
  <c i="1" r="AZ99"/>
  <c i="7" r="J33"/>
  <c i="1" r="AV100"/>
  <c r="AT100"/>
  <c i="7" r="F33"/>
  <c i="1" r="AZ100"/>
  <c i="3" l="1" r="BK121"/>
  <c r="J121"/>
  <c i="4" r="BK119"/>
  <c r="J119"/>
  <c i="2" r="BK119"/>
  <c r="J119"/>
  <c r="J96"/>
  <c i="7" r="BK119"/>
  <c r="J119"/>
  <c r="J96"/>
  <c i="5" r="J125"/>
  <c r="J97"/>
  <c i="6" r="BK120"/>
  <c r="J120"/>
  <c r="J96"/>
  <c i="1" r="AU94"/>
  <c i="4" r="J30"/>
  <c i="1" r="AG97"/>
  <c i="5" r="J30"/>
  <c i="1" r="AG98"/>
  <c i="3" r="J30"/>
  <c i="1" r="AG96"/>
  <c r="W32"/>
  <c r="W31"/>
  <c r="W30"/>
  <c r="AZ94"/>
  <c r="W29"/>
  <c i="5" l="1" r="J39"/>
  <c i="3" r="J39"/>
  <c i="4" r="J39"/>
  <c i="3" r="J96"/>
  <c i="4" r="J96"/>
  <c i="1" r="AN97"/>
  <c r="AN96"/>
  <c r="AN98"/>
  <c i="6" r="J30"/>
  <c i="1" r="AG99"/>
  <c i="7" r="J30"/>
  <c i="1" r="AG100"/>
  <c i="2" r="J30"/>
  <c i="1" r="AG95"/>
  <c r="AN95"/>
  <c r="AV94"/>
  <c r="AK29"/>
  <c i="7" l="1" r="J39"/>
  <c i="2" r="J39"/>
  <c i="6" r="J39"/>
  <c i="1" r="AN99"/>
  <c r="AN100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<sst xmlns="http://schemas.openxmlformats.org/spreadsheetml/2006/main">
  <si>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</si>
  <si>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</si>
  <si>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</si>
  <si>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</si>
  <si>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</si>
  <si>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{59338522-1815-47b8-abbf-601f971c93d3}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</si>
  <si>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</si>
  <si>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</si>
  <si>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</si>
  <si>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</si>
  <si>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</si>
  <si>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</si>
  <si>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</si>
  <si>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</si>
  <si>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23_067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</si>
  <si>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</si>
  <si>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</si>
  <si>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V01 - Rekonstrukce sportovního areálu ZŠ Školní, Vrchlabí</t>
  </si>
  <si>
    <t>KSO:</t>
  </si>
  <si>
    <t>CC-CZ:</t>
  </si>
  <si>
    <t>Místo:</t>
  </si>
  <si>
    <t>Vrchlabí</t>
  </si>
  <si>
    <t>Datum:</t>
  </si>
  <si>
    <t>17. 10. 2023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</si>
  <si>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</si>
  <si>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</si>
  <si>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</si>
  <si>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</si>
  <si>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</si>
  <si>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</si>
  <si>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</si>
  <si>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Techtex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</si>
  <si>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</si>
  <si>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</si>
  <si>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</si>
  <si>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</si>
  <si>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</si>
  <si>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</si>
  <si>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</si>
  <si>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</si>
  <si>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</si>
  <si>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</si>
  <si>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</si>
  <si>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</si>
  <si>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</si>
  <si>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</si>
  <si>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</si>
  <si>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</si>
  <si>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</si>
  <si>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</si>
  <si>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</si>
  <si>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</si>
  <si>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</si>
  <si>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</si>
  <si>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</si>
  <si>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</si>
  <si>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</si>
  <si>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</si>
  <si>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</si>
  <si>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</si>
  <si>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</si>
  <si>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</si>
  <si>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</si>
  <si>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</si>
  <si>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</si>
  <si>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</si>
  <si>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</si>
  <si>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</si>
  <si>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</si>
  <si>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</si>
  <si>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</si>
  <si>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</si>
  <si>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</si>
  <si>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</si>
  <si>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</si>
  <si>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</si>
  <si>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</si>
  <si>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</si>
  <si>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</si>
  <si>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</si>
  <si>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</si>
  <si>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Odstranění stávajícího povrchu atletického oválu</t>
  </si>
  <si>
    <t>STA</t>
  </si>
  <si>
    <t>1</t>
  </si>
  <si>
    <t>{40dbbe9b-297a-47b5-8343-41993b29412e}</t>
  </si>
  <si>
    <t>2</t>
  </si>
  <si>
    <t>SO02</t>
  </si>
  <si>
    <t>Zřízení nového povrchu atletického oválu</t>
  </si>
  <si>
    <t>{eecb75a1-5422-4de6-895b-5822ee6ba47c}</t>
  </si>
  <si>
    <t>SO03</t>
  </si>
  <si>
    <t>Odstranění původního prostoru skoku dalekého</t>
  </si>
  <si>
    <t>{bcc5291f-c0fe-4c7f-8dfc-983a75893814}</t>
  </si>
  <si>
    <t>SO04</t>
  </si>
  <si>
    <t>Zřízení nového prostoru skoku dalekého</t>
  </si>
  <si>
    <t>{e7a8e43f-b8d1-4556-a3c2-6169e336a0f5}</t>
  </si>
  <si>
    <t>SO05</t>
  </si>
  <si>
    <t>Zřízení nového prostoru skoku do výšky</t>
  </si>
  <si>
    <t>{aad97e89-bf4f-4158-892c-a744eda6b323}</t>
  </si>
  <si>
    <t>VRN01</t>
  </si>
  <si>
    <t>Vedlejší rozpočtové náklady</t>
  </si>
  <si>
    <t>{5126b0f7-a3d6-4ab1-96d8-ffdd0bce32e4}</t>
  </si>
  <si>
    <t>KRYCÍ LIST SOUPISU PRACÍ</t>
  </si>
  <si>
    <t>Objekt:</t>
  </si>
  <si>
    <t>SO01 - Odstranění stávajícího povrchu atletického oválu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</si>
  <si>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</si>
  <si>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</si>
  <si>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</si>
  <si>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</si>
  <si>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</si>
  <si>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</si>
  <si>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</si>
  <si>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</si>
  <si>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</si>
  <si>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</si>
  <si>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</si>
  <si>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</si>
  <si>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</si>
  <si>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</si>
  <si>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</si>
  <si>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</si>
  <si>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</si>
  <si>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</si>
  <si>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</si>
  <si>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</si>
  <si>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</si>
  <si>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</si>
  <si>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</si>
  <si>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</si>
  <si>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</si>
  <si>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</si>
  <si>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113107212</t>
  </si>
  <si>
    <t>Odstranění podkladu z kameniva těženého tl přes 100 do 200 mm strojně pl přes 200 m2</t>
  </si>
  <si>
    <t>m2</t>
  </si>
  <si>
    <t>CS ÚRS 2023 02</t>
  </si>
  <si>
    <t>4</t>
  </si>
  <si>
    <t>219059122</t>
  </si>
  <si>
    <t>VV</t>
  </si>
  <si>
    <t xml:space="preserve">"stávající štěrková vrstva atletického oválu - odměřeno z CAD"   1723,13</t>
  </si>
  <si>
    <t>113202111</t>
  </si>
  <si>
    <t>Vytrhání obrub krajníků obrubníků stojatých</t>
  </si>
  <si>
    <t>m</t>
  </si>
  <si>
    <t>758482343</t>
  </si>
  <si>
    <t xml:space="preserve">"vnější obvody stávajícího škvárového povrchu"   7,34+102,47+7,34+15,73+70+52,49+70+4,2</t>
  </si>
  <si>
    <t xml:space="preserve">"vnitřní obvody stávajícího škvárového povrchu"   55,3+64+55,3+64</t>
  </si>
  <si>
    <t>Součet</t>
  </si>
  <si>
    <t>997</t>
  </si>
  <si>
    <t>Přesun sutě</t>
  </si>
  <si>
    <t>3</t>
  </si>
  <si>
    <t>997221551</t>
  </si>
  <si>
    <t>Vodorovná doprava suti ze sypkých materiálů do 1 km</t>
  </si>
  <si>
    <t>t</t>
  </si>
  <si>
    <t>1524081830</t>
  </si>
  <si>
    <t>997221559</t>
  </si>
  <si>
    <t>Příplatek ZKD 1 km u vodorovné dopravy suti ze sypkých materiálů</t>
  </si>
  <si>
    <t>1236689793</t>
  </si>
  <si>
    <t>633,414*14 'Přepočtené koeficientem množství</t>
  </si>
  <si>
    <t>5</t>
  </si>
  <si>
    <t>997221611</t>
  </si>
  <si>
    <t>Nakládání suti na dopravní prostředky pro vodorovnou dopravu</t>
  </si>
  <si>
    <t>-1956395856</t>
  </si>
  <si>
    <t xml:space="preserve">"škvárový podklad"   516,939</t>
  </si>
  <si>
    <t xml:space="preserve">"obrubníky - obsaženo v JOC dle specifikace položky"   0</t>
  </si>
  <si>
    <t>6</t>
  </si>
  <si>
    <t>997221615</t>
  </si>
  <si>
    <t>Poplatek za uložení na skládce (skládkovné) stavebního odpadu betonového kód odpadu 17 01 01</t>
  </si>
  <si>
    <t>715379834</t>
  </si>
  <si>
    <t xml:space="preserve">"obrubníky"   116,475</t>
  </si>
  <si>
    <t>7</t>
  </si>
  <si>
    <t>997221655</t>
  </si>
  <si>
    <t>Poplatek za uložení na skládce (skládkovné) zeminy a kamení kód odpadu 17 05 04</t>
  </si>
  <si>
    <t>1535910019</t>
  </si>
  <si>
    <t xml:space="preserve">"podklad ze škváry - dle PD není považováno za nebezpečný odpad"   516,393</t>
  </si>
  <si>
    <t>SO02 - Zřízení nového povrchu atletického oválu</t>
  </si>
  <si>
    <t xml:space="preserve">    5 - Komunikace pozemní</t>
  </si>
  <si>
    <t xml:space="preserve">    9 - Ostatní konstrukce a práce, bourání</t>
  </si>
  <si>
    <t xml:space="preserve">    998 - Přesun hmot</t>
  </si>
  <si>
    <t>121151104</t>
  </si>
  <si>
    <t>Sejmutí ornice plochy do 100 m2 tl vrstvy přes 200 do 250 mm strojně</t>
  </si>
  <si>
    <t>-1396907269</t>
  </si>
  <si>
    <t xml:space="preserve">"rozšíření atletického oválu směrem k workoutu"   3,63*4,79</t>
  </si>
  <si>
    <t xml:space="preserve">"rozšíření atletického oválu z vnější strany oblouku - odměřeno z CAD"   8,34</t>
  </si>
  <si>
    <t xml:space="preserve">"rozšíření atletického oválu z vnitřní strany oblouku - odměřeno z CAD"   16,57+8,07+16,29</t>
  </si>
  <si>
    <t>131251100</t>
  </si>
  <si>
    <t>Hloubení jam nezapažených v hornině třídy těžitelnosti I skupiny 3 objem do 20 m3 strojně</t>
  </si>
  <si>
    <t>m3</t>
  </si>
  <si>
    <t>828008242</t>
  </si>
  <si>
    <t xml:space="preserve">"rozšíření atletického oválu směrem k workoutu - odečtena tl. ornice"   (0,325-0,25)*(3,63*4,79)</t>
  </si>
  <si>
    <t>132251101</t>
  </si>
  <si>
    <t>Hloubení rýh nezapažených š do 800 mm v hornině třídy těžitelnosti I skupiny 3 objem do 20 m3 strojně</t>
  </si>
  <si>
    <t>1982027912</t>
  </si>
  <si>
    <t xml:space="preserve">"rozšíření atletického oválu z vnější strany oblouku - odečtena tl. ornice - odměřeno z CAD"   (0,325-0,25)*8,34</t>
  </si>
  <si>
    <t xml:space="preserve">"rozšíření atletického oválu z vnitřní strany oblouku - odečtena tl. ornice - odměřeno z CAD"   (0,325-0,25)*(16,57+8,07+16,29)</t>
  </si>
  <si>
    <t>162351103</t>
  </si>
  <si>
    <t>Vodorovné přemístění přes 50 do 500 m výkopku/sypaniny z horniny třídy těžitelnosti I skupiny 1 až 3</t>
  </si>
  <si>
    <t>-704706733</t>
  </si>
  <si>
    <t xml:space="preserve">"odvozy v rámci stavby - ornice"   66,658*0,25   </t>
  </si>
  <si>
    <t xml:space="preserve">"odvozy v rámci stavby - jámy"   1,304</t>
  </si>
  <si>
    <t xml:space="preserve">"odvozy v rámci stavby - rýhy"   3,696</t>
  </si>
  <si>
    <t>Mezisoučet - odvozy v prostorách staveniště</t>
  </si>
  <si>
    <t xml:space="preserve">"dovozy na zpětné zásypy"   16,014</t>
  </si>
  <si>
    <t>Mezisoučet - dovozy v prostorách staveniště</t>
  </si>
  <si>
    <t>162751117</t>
  </si>
  <si>
    <t>Vodorovné přemístění přes 9 000 do 10000 m výkopku/sypaniny z horniny třídy těžitelnosti I skupiny 1 až 3</t>
  </si>
  <si>
    <t>592111801</t>
  </si>
  <si>
    <t xml:space="preserve">"dovozy na zpětné zásypy"   16,014*-1</t>
  </si>
  <si>
    <t>162751119</t>
  </si>
  <si>
    <t>Příplatek k vodorovnému přemístění výkopku/sypaniny z horniny třídy těžitelnosti I skupiny 1 až 3 ZKD 1000 m přes 10000 m</t>
  </si>
  <si>
    <t>1499974416</t>
  </si>
  <si>
    <t xml:space="preserve">"dtto p.č. 162 75 1117 - vodorovné přemístění přes 9000 do 10000m * 5km pro celkovou vzdálenost 15km"   5,651*5</t>
  </si>
  <si>
    <t>167151101</t>
  </si>
  <si>
    <t>Nakládání výkopku z hornin třídy těžitelnosti I skupiny 1 až 3 do 100 m3</t>
  </si>
  <si>
    <t>1711429764</t>
  </si>
  <si>
    <t xml:space="preserve">"dosypávky vnějších ploch po původním oválu - průměrná výška 150mm - odměřeno z CAD"    0,15*(33,1+38,62+35,04)</t>
  </si>
  <si>
    <t>8</t>
  </si>
  <si>
    <t>171251201</t>
  </si>
  <si>
    <t>Uložení sypaniny na skládky nebo meziskládky</t>
  </si>
  <si>
    <t>-1386534637</t>
  </si>
  <si>
    <t xml:space="preserve">"dtto p.č. 162 75 1117 - vodorovné přemístění přes 9000 do 10000m"   5,651</t>
  </si>
  <si>
    <t>9</t>
  </si>
  <si>
    <t>171201221</t>
  </si>
  <si>
    <t>-1855882016</t>
  </si>
  <si>
    <t xml:space="preserve">"dtto p.č. 162 75 1117 - vodorovné přemístění přes 9000 do 10000m"   5,651*1,5</t>
  </si>
  <si>
    <t>10</t>
  </si>
  <si>
    <t>174151101</t>
  </si>
  <si>
    <t>Zásyp jam, šachet rýh nebo kolem objektů sypaninou se zhutněním</t>
  </si>
  <si>
    <t>-1479497218</t>
  </si>
  <si>
    <t>11</t>
  </si>
  <si>
    <t>181311103</t>
  </si>
  <si>
    <t>Rozprostření ornice tl vrstvy do 200 mm v rovině nebo ve svahu do 1:5 ručně</t>
  </si>
  <si>
    <t>-1192391758</t>
  </si>
  <si>
    <t>12</t>
  </si>
  <si>
    <t>181411131</t>
  </si>
  <si>
    <t>Založení parkového trávníku výsevem pl do 1000 m2 v rovině a ve svahu do 1:5</t>
  </si>
  <si>
    <t>1784180053</t>
  </si>
  <si>
    <t xml:space="preserve">"dosypávky vnějších ploch po původním oválu  odměřeno z CAD"    33,1+38,62+35,04</t>
  </si>
  <si>
    <t>13</t>
  </si>
  <si>
    <t>M</t>
  </si>
  <si>
    <t>00572410</t>
  </si>
  <si>
    <t>osivo směs travní parková</t>
  </si>
  <si>
    <t>kg</t>
  </si>
  <si>
    <t>407041777</t>
  </si>
  <si>
    <t>106,76*0,02 'Přepočtené koeficientem množství</t>
  </si>
  <si>
    <t>Komunikace pozemní</t>
  </si>
  <si>
    <t>14</t>
  </si>
  <si>
    <t>564851111</t>
  </si>
  <si>
    <t>Podklad ze štěrkodrtě ŠD plochy přes 100 m2 tl 150 mm</t>
  </si>
  <si>
    <t>2114590523</t>
  </si>
  <si>
    <t xml:space="preserve">"nová podkladní vrstva atletického oválu průměrná výška 150mm - odměřeno z CAD"   1343,8</t>
  </si>
  <si>
    <t xml:space="preserve">"dosypávky vnějších ploch sprinterské části původním oválu - výška 150mm - odměřeno z CAD"    158,77+4,7</t>
  </si>
  <si>
    <t xml:space="preserve">"dosypávky vnitřních ploch po původním oválu - výška 150mm - odměřeno z CAD"    178,66+2,17+2,63</t>
  </si>
  <si>
    <t>576126121</t>
  </si>
  <si>
    <t>Asfaltový koberec otevřený AKO 8 (AKOJ) tl 30 mm š přes 3 m z modifikovaného asfaltu</t>
  </si>
  <si>
    <t>-483414878</t>
  </si>
  <si>
    <t xml:space="preserve">"nová podkladní vrstva atletického oválu - odměřeno z CAD"   1343,85</t>
  </si>
  <si>
    <t>16</t>
  </si>
  <si>
    <t>576146321</t>
  </si>
  <si>
    <t>Asfaltový koberec otevřený AKO 16 (AKOH) tl 50 mm š přes 3 m z nemodifikovaného asfaltu</t>
  </si>
  <si>
    <t>143585345</t>
  </si>
  <si>
    <t>17</t>
  </si>
  <si>
    <t>579221222</t>
  </si>
  <si>
    <t>Strojně litý pryžový povrch 1-vrstvý tl 13 mm 1 ostatní barva s impregnací na asfalt přes 300 m2</t>
  </si>
  <si>
    <t>972590703</t>
  </si>
  <si>
    <t>18</t>
  </si>
  <si>
    <t>579291111</t>
  </si>
  <si>
    <t>Lajnování venkovního litého pryžového povrchu elastickým lakem v různé barevnosti</t>
  </si>
  <si>
    <t>-857099034</t>
  </si>
  <si>
    <t xml:space="preserve">"sprinterský úsek"   (5*90,84)+(5*4,79)</t>
  </si>
  <si>
    <t xml:space="preserve">"zbytek oválu"   (5*57,08)+(2*4,79)+(2*(65,07+68,77+72,45+76,01+79,67))</t>
  </si>
  <si>
    <t>Ostatní konstrukce a práce, bourání</t>
  </si>
  <si>
    <t>19</t>
  </si>
  <si>
    <t>916232111</t>
  </si>
  <si>
    <t>Obruba ploch pro tělovýchovu z obrubníků do betonového lože výšky 25 mm</t>
  </si>
  <si>
    <t>1154858713</t>
  </si>
  <si>
    <t xml:space="preserve">"vnější délky"   90,84+4,79+7,07+67,1+57,09+67,1+3,56</t>
  </si>
  <si>
    <t xml:space="preserve">"vnitřní délky"   2*(57,09+65,02)</t>
  </si>
  <si>
    <t>998</t>
  </si>
  <si>
    <t>Přesun hmot</t>
  </si>
  <si>
    <t>20</t>
  </si>
  <si>
    <t>998222012</t>
  </si>
  <si>
    <t>Přesun hmot pro tělovýchovné plochy</t>
  </si>
  <si>
    <t>-67184054</t>
  </si>
  <si>
    <t>SO03 - Odstranění původního prostoru skoku dalekého</t>
  </si>
  <si>
    <t>113102_RPOL</t>
  </si>
  <si>
    <t>Odstranění umělého povrchu rozběžiště z plastových dlaždic</t>
  </si>
  <si>
    <t>1074702359</t>
  </si>
  <si>
    <t xml:space="preserve">"stávající skok do dálky - rozběžiště"   28,22*1,34</t>
  </si>
  <si>
    <t>113107_RPOL</t>
  </si>
  <si>
    <t>Odstranění podkladu z písku tl. do 300 mm strojně pl do 50 m2</t>
  </si>
  <si>
    <t>1564486035</t>
  </si>
  <si>
    <t xml:space="preserve">"stávající skok do dálky - doskočiště - ODHAD tl. podkladní vrstvy"   8,09*2,84</t>
  </si>
  <si>
    <t>113107311</t>
  </si>
  <si>
    <t>Odstranění podkladu z kameniva těženého tl do 100 mm strojně pl do 50 m2</t>
  </si>
  <si>
    <t>1183505776</t>
  </si>
  <si>
    <t>113107312</t>
  </si>
  <si>
    <t>Odstranění podkladu z kameniva těženého tl přes 100 do 200 mm strojně pl do 50 m2</t>
  </si>
  <si>
    <t>1811192322</t>
  </si>
  <si>
    <t>113107313</t>
  </si>
  <si>
    <t>Odstranění podkladu z kameniva těženého tl přes 200 do 300 mm strojně pl do 50 m2</t>
  </si>
  <si>
    <t>-1761000430</t>
  </si>
  <si>
    <t>-530261167</t>
  </si>
  <si>
    <t xml:space="preserve">"stávající skok do dálky - rozběžiště + doskočistě"   (2*28,22)+1,34+(2*(8,09+2,84))</t>
  </si>
  <si>
    <t>997013813</t>
  </si>
  <si>
    <t>Poplatek za uložení na skládce (skládkovné) stavebního odpadu z plastických hmot kód odpadu 17 02 03</t>
  </si>
  <si>
    <t>-1275943935</t>
  </si>
  <si>
    <t xml:space="preserve">"plastová dlažba rozběžiště"   0,104</t>
  </si>
  <si>
    <t>-1536126006</t>
  </si>
  <si>
    <t>573430843</t>
  </si>
  <si>
    <t>60,526*14 'Přepočtené koeficientem množství</t>
  </si>
  <si>
    <t>1487190867</t>
  </si>
  <si>
    <t>712737537</t>
  </si>
  <si>
    <t xml:space="preserve">"betonové obrubníky"   16,326</t>
  </si>
  <si>
    <t>-1923621393</t>
  </si>
  <si>
    <t xml:space="preserve">"ostatní sypké materiály"   6,807+6,893+18,908+11,488</t>
  </si>
  <si>
    <t>SO04 - Zřízení nového prostoru skoku dalekého</t>
  </si>
  <si>
    <t xml:space="preserve">    2 - Zakládání</t>
  </si>
  <si>
    <t xml:space="preserve">    3 - Svislé a kompletní konstrukce</t>
  </si>
  <si>
    <t>-1123064451</t>
  </si>
  <si>
    <t xml:space="preserve">"podkladní vrstva živice v místě budoucího doskočiště"   8,99*3,16</t>
  </si>
  <si>
    <t>113107342</t>
  </si>
  <si>
    <t>Odstranění podkladu živičného tl přes 50 do 100 mm strojně pl do 50 m2</t>
  </si>
  <si>
    <t>1801764231</t>
  </si>
  <si>
    <t xml:space="preserve">"živice v místě  budoucí palidy směrem ke skoku do výšky"   48,76*1,4</t>
  </si>
  <si>
    <t xml:space="preserve">"živice v místě budoucích obrub skoku do dálky"   (0,1*55,89)*2</t>
  </si>
  <si>
    <t xml:space="preserve">"živice v místě budoucího doskočiště"   8,99*3,16</t>
  </si>
  <si>
    <t>113108442</t>
  </si>
  <si>
    <t>Rozrytí krytu z kameniva bez zhutnění s živičným pojivem</t>
  </si>
  <si>
    <t>361634454</t>
  </si>
  <si>
    <t xml:space="preserve">"stávající asfaltový povrch - počítáno max 10% plochy"   (46,91*3)*0,1</t>
  </si>
  <si>
    <t>1926711364</t>
  </si>
  <si>
    <t xml:space="preserve">"živice v místě budoucího doskočiště"   8,99*3,16*0,3</t>
  </si>
  <si>
    <t>1174953580</t>
  </si>
  <si>
    <t>-1479287759</t>
  </si>
  <si>
    <t xml:space="preserve">"dtto p.č. 162 75 1117 - vodorovné přemístění přes 9000 do 10000m * 5km pro celkovou vzdálenost 15km"   8,523*5</t>
  </si>
  <si>
    <t>-510636261</t>
  </si>
  <si>
    <t xml:space="preserve">"dtto p.č. 162 75 1117 - vodorovné přemístění přes 9000 do 10000m"   8,523*1,5</t>
  </si>
  <si>
    <t>-1052797387</t>
  </si>
  <si>
    <t>Zakládání</t>
  </si>
  <si>
    <t>213141111</t>
  </si>
  <si>
    <t>Zřízení vrstvy z geotextilie v rovině nebo ve sklonu do 1:5 š do 3 m</t>
  </si>
  <si>
    <t>603899404</t>
  </si>
  <si>
    <t xml:space="preserve">"nový povrch doskočiště - skok do dálky"   3*9*2</t>
  </si>
  <si>
    <t>69311081</t>
  </si>
  <si>
    <t>geotextilie netkaná separační, ochranná, filtrační, drenážní PES 300g/m2</t>
  </si>
  <si>
    <t>1432574305</t>
  </si>
  <si>
    <t>54*1,1845 'Přepočtené koeficientem množství</t>
  </si>
  <si>
    <t>Svislé a kompletní konstrukce</t>
  </si>
  <si>
    <t>339921132</t>
  </si>
  <si>
    <t>Osazování betonových palisád do betonového základu v řadě výšky prvku přes 0,5 do 1 m</t>
  </si>
  <si>
    <t>-1533054293</t>
  </si>
  <si>
    <t xml:space="preserve">"navrhované palisády asfaltová plocha/skok do výšky"   48,76</t>
  </si>
  <si>
    <t>59228408</t>
  </si>
  <si>
    <t>palisáda betonová tyčová hranatá přírodní 110x110x600mm</t>
  </si>
  <si>
    <t>kus</t>
  </si>
  <si>
    <t>-631786137</t>
  </si>
  <si>
    <t>48,76*5,715 'Přepočtené koeficientem množství</t>
  </si>
  <si>
    <t>564581011</t>
  </si>
  <si>
    <t>Zřízení zásypu ze sypaniny plochy do 100 m2 tl 400 mm</t>
  </si>
  <si>
    <t>-1875434771</t>
  </si>
  <si>
    <t xml:space="preserve">"nový povrch doskočiště - skok do dálky"   3*9</t>
  </si>
  <si>
    <t>58154410</t>
  </si>
  <si>
    <t>písek křemičitý sušený frakce 0,1</t>
  </si>
  <si>
    <t>1707813906</t>
  </si>
  <si>
    <t xml:space="preserve">"nový povrch doskočiště - skok do dálky, objemová hmotnost 1,5tuny/m3"   (3*9*0,4)*1,5</t>
  </si>
  <si>
    <t>564761101</t>
  </si>
  <si>
    <t>Podklad z kameniva hrubého drceného vel. 32-63 mm plochy do 100 m2 tl 200 mm</t>
  </si>
  <si>
    <t>1780718444</t>
  </si>
  <si>
    <t>564831011</t>
  </si>
  <si>
    <t>Podklad ze štěrkodrtě ŠD plochy do 100 m2 tl 100 mm</t>
  </si>
  <si>
    <t>-842825566</t>
  </si>
  <si>
    <t>572131111</t>
  </si>
  <si>
    <t>Vyrovnání povrchu dosavadních krytů živičnou směsí pro asfaltový koberec otevřený AKO tl přes 20 do 40 mm</t>
  </si>
  <si>
    <t>405092140</t>
  </si>
  <si>
    <t>579221226</t>
  </si>
  <si>
    <t>Strojně litý pryžový povrch 1-vrstvý tl 13 mm 2 ostatní barvy s impregnací na asfalt přes 300 m2</t>
  </si>
  <si>
    <t>136869390</t>
  </si>
  <si>
    <t xml:space="preserve">"nový povrch rozběžiště - skok do dálky"   46,91*3</t>
  </si>
  <si>
    <t>590136182</t>
  </si>
  <si>
    <t xml:space="preserve">"nový povrch rozběžiště - skok do dálky"   (2*41)+(3*1,22)</t>
  </si>
  <si>
    <t>-2019028459</t>
  </si>
  <si>
    <t xml:space="preserve">"ohraničení rozběžiště a doskočiště - skok daleký"   (2*55,89)+3</t>
  </si>
  <si>
    <t>919124121</t>
  </si>
  <si>
    <t>Dilatační spáry vkládané v cementobetonovém krytu s vyplněním spár asfaltovou zálivkou</t>
  </si>
  <si>
    <t>1081453517</t>
  </si>
  <si>
    <t xml:space="preserve">"ohraničení rozběžiště a doskočiště - skok daleký"   2*55,89</t>
  </si>
  <si>
    <t>22</t>
  </si>
  <si>
    <t>919735112</t>
  </si>
  <si>
    <t>Řezání stávajícího živičného krytu hl přes 50 do 100 mm</t>
  </si>
  <si>
    <t>-1687426398</t>
  </si>
  <si>
    <t xml:space="preserve">"režání v místě  budoucí palidy"   48,76</t>
  </si>
  <si>
    <t xml:space="preserve">"řezání v místě obrub skoku do dálky"   ((2*55,89)*2)+3</t>
  </si>
  <si>
    <t>23</t>
  </si>
  <si>
    <t>732561847</t>
  </si>
  <si>
    <t>24</t>
  </si>
  <si>
    <t>-199678236</t>
  </si>
  <si>
    <t>37,931*14 'Přepočtené koeficientem množství</t>
  </si>
  <si>
    <t>25</t>
  </si>
  <si>
    <t>-2040088584</t>
  </si>
  <si>
    <t>26</t>
  </si>
  <si>
    <t>997221645</t>
  </si>
  <si>
    <t>Poplatek za uložení na skládce (skládkovné) odpadu asfaltového bez dehtu kód odpadu 17 03 02</t>
  </si>
  <si>
    <t>384893442</t>
  </si>
  <si>
    <t xml:space="preserve">"odstraňovaný asfalt tl. do 100 - objemová hmostost 1,3tuny/m3"   107,85*0,1*1,3</t>
  </si>
  <si>
    <t>27</t>
  </si>
  <si>
    <t>-2028287625</t>
  </si>
  <si>
    <t>SO05 - Zřízení nového prostoru skoku do výšky</t>
  </si>
  <si>
    <t>121151114</t>
  </si>
  <si>
    <t>Sejmutí ornice plochy do 500 m2 tl vrstvy přes 200 do 250 mm strojně</t>
  </si>
  <si>
    <t>1242104035</t>
  </si>
  <si>
    <t xml:space="preserve">"celková plocha stávajícího prostoru budoucího skoku do výšky - odměřeno z CAD"   410,96</t>
  </si>
  <si>
    <t xml:space="preserve">"odečet rozběžíště a doskočiště stávajícího skoku do dálky - obsaženo v SO03"   -1*(37,815+22,976)</t>
  </si>
  <si>
    <t>122251102</t>
  </si>
  <si>
    <t>Odkopávky a prokopávky nezapažené v hornině třídy těžitelnosti I skupiny 3 objem do 50 m3 strojně</t>
  </si>
  <si>
    <t>1182702046</t>
  </si>
  <si>
    <t xml:space="preserve">"plocha vyvýšeného prostoru budoucího skoku do výšky - odměřeno z CAD - výška cca 40cm s odečtem ornice"   (0,4-0,25)*239,99</t>
  </si>
  <si>
    <t xml:space="preserve">"odečet rozběžíště a doskočiště stávajícího skoku do dálky - obsaženo v SO03 - výška cca 40cm s odečtem ornice"   ((0,4-0,25)*(37,815+22,976))*-1</t>
  </si>
  <si>
    <t>131251104</t>
  </si>
  <si>
    <t>Hloubení jam nezapažených v hornině třídy těžitelnosti I skupiny 3 objem do 500 m3 strojně</t>
  </si>
  <si>
    <t xml:space="preserve">"celková plocha stávajícího prostoru budoucího skoku do výšky pro nové souvrství tl.  - odměřeno z CAD"   410,96*0,493</t>
  </si>
  <si>
    <t xml:space="preserve">"ornice"   350,169*0,25</t>
  </si>
  <si>
    <t xml:space="preserve">"odkopávky"   26,88</t>
  </si>
  <si>
    <t xml:space="preserve">"jámy"   202,603</t>
  </si>
  <si>
    <t xml:space="preserve">"dtto p.č. 162 75 1117 - vodorovné přemístění přes 9000 do 10000m * 5km pro celkovou vzdálenost 15km"   317,025*5</t>
  </si>
  <si>
    <t xml:space="preserve">"dtto p.č. 162 75 1117 - vodorovné přemístění přes 9000 do 10000m"   317,025*1,5</t>
  </si>
  <si>
    <t>564771111</t>
  </si>
  <si>
    <t>Podklad z kameniva hrubého drceného vel. 32-63 mm plochy přes 100 m2 tl 250 mm</t>
  </si>
  <si>
    <t>-450851304</t>
  </si>
  <si>
    <t xml:space="preserve">"celková plocha prostoru budoucího skoku do výšky  - odměřeno z CAD"   410,96</t>
  </si>
  <si>
    <t>1814625066</t>
  </si>
  <si>
    <t>-777407986</t>
  </si>
  <si>
    <t>1938435008</t>
  </si>
  <si>
    <t>725604656</t>
  </si>
  <si>
    <t>-1884340356</t>
  </si>
  <si>
    <t xml:space="preserve">"prostor budoucího skoku do výšky  - odměřeno z CAD"   12,7+36,76+12,7</t>
  </si>
  <si>
    <t>VRN01 -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</si>
  <si>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</si>
  <si>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</si>
  <si>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</si>
  <si>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</si>
  <si>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</si>
  <si>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</si>
  <si>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012002000</t>
  </si>
  <si>
    <t>Geodetické práce</t>
  </si>
  <si>
    <t>kpl</t>
  </si>
  <si>
    <t>1024</t>
  </si>
  <si>
    <t>-402002761</t>
  </si>
  <si>
    <t>013254000</t>
  </si>
  <si>
    <t>Dokumentace skutečného provedení stavby</t>
  </si>
  <si>
    <t>161473243</t>
  </si>
  <si>
    <t>VRN3</t>
  </si>
  <si>
    <t>Zařízení staveniště</t>
  </si>
  <si>
    <t>030001000</t>
  </si>
  <si>
    <t>1561448356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</si>
</sst>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23_067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V01 - Rekonstrukce sportovního areálu ZŠ Školní, Vrchlabí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Vrchlabí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Techtex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Odstranění stávají...'!J30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'SO01 - Odstranění stávají...'!P119</f>
        <v>0</v>
      </c>
      <c r="AV95" s="128">
        <f>'SO01 - Odstranění stávají...'!J33</f>
        <v>0</v>
      </c>
      <c r="AW95" s="128">
        <f>'SO01 - Odstranění stávají...'!J34</f>
        <v>0</v>
      </c>
      <c r="AX95" s="128">
        <f>'SO01 - Odstranění stávají...'!J35</f>
        <v>0</v>
      </c>
      <c r="AY95" s="128">
        <f>'SO01 - Odstranění stávají...'!J36</f>
        <v>0</v>
      </c>
      <c r="AZ95" s="128">
        <f>'SO01 - Odstranění stávají...'!F33</f>
        <v>0</v>
      </c>
      <c r="BA95" s="128">
        <f>'SO01 - Odstranění stávají...'!F34</f>
        <v>0</v>
      </c>
      <c r="BB95" s="128">
        <f>'SO01 - Odstranění stávají...'!F35</f>
        <v>0</v>
      </c>
      <c r="BC95" s="128">
        <f>'SO01 - Odstranění stávají...'!F36</f>
        <v>0</v>
      </c>
      <c r="BD95" s="130">
        <f>'SO01 - Odstranění stávají...'!F37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'SO02 - Zřízení nového pov...'!J30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'SO02 - Zřízení nového pov...'!P121</f>
        <v>0</v>
      </c>
      <c r="AV96" s="128">
        <f>'SO02 - Zřízení nového pov...'!J33</f>
        <v>0</v>
      </c>
      <c r="AW96" s="128">
        <f>'SO02 - Zřízení nového pov...'!J34</f>
        <v>0</v>
      </c>
      <c r="AX96" s="128">
        <f>'SO02 - Zřízení nového pov...'!J35</f>
        <v>0</v>
      </c>
      <c r="AY96" s="128">
        <f>'SO02 - Zřízení nového pov...'!J36</f>
        <v>0</v>
      </c>
      <c r="AZ96" s="128">
        <f>'SO02 - Zřízení nového pov...'!F33</f>
        <v>0</v>
      </c>
      <c r="BA96" s="128">
        <f>'SO02 - Zřízení nového pov...'!F34</f>
        <v>0</v>
      </c>
      <c r="BB96" s="128">
        <f>'SO02 - Zřízení nového pov...'!F35</f>
        <v>0</v>
      </c>
      <c r="BC96" s="128">
        <f>'SO02 - Zřízení nového pov...'!F36</f>
        <v>0</v>
      </c>
      <c r="BD96" s="130">
        <f>'SO02 - Zřízení nového pov...'!F37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'SO03 - Odstranění původní...'!J30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'SO03 - Odstranění původní...'!P119</f>
        <v>0</v>
      </c>
      <c r="AV97" s="128">
        <f>'SO03 - Odstranění původní...'!J33</f>
        <v>0</v>
      </c>
      <c r="AW97" s="128">
        <f>'SO03 - Odstranění původní...'!J34</f>
        <v>0</v>
      </c>
      <c r="AX97" s="128">
        <f>'SO03 - Odstranění původní...'!J35</f>
        <v>0</v>
      </c>
      <c r="AY97" s="128">
        <f>'SO03 - Odstranění původní...'!J36</f>
        <v>0</v>
      </c>
      <c r="AZ97" s="128">
        <f>'SO03 - Odstranění původní...'!F33</f>
        <v>0</v>
      </c>
      <c r="BA97" s="128">
        <f>'SO03 - Odstranění původní...'!F34</f>
        <v>0</v>
      </c>
      <c r="BB97" s="128">
        <f>'SO03 - Odstranění původní...'!F35</f>
        <v>0</v>
      </c>
      <c r="BC97" s="128">
        <f>'SO03 - Odstranění původní...'!F36</f>
        <v>0</v>
      </c>
      <c r="BD97" s="130">
        <f>'SO03 - Odstranění původní...'!F37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'SO04 - Zřízení nového pro...'!J30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'SO04 - Zřízení nového pro...'!P124</f>
        <v>0</v>
      </c>
      <c r="AV98" s="128">
        <f>'SO04 - Zřízení nového pro...'!J33</f>
        <v>0</v>
      </c>
      <c r="AW98" s="128">
        <f>'SO04 - Zřízení nového pro...'!J34</f>
        <v>0</v>
      </c>
      <c r="AX98" s="128">
        <f>'SO04 - Zřízení nového pro...'!J35</f>
        <v>0</v>
      </c>
      <c r="AY98" s="128">
        <f>'SO04 - Zřízení nového pro...'!J36</f>
        <v>0</v>
      </c>
      <c r="AZ98" s="128">
        <f>'SO04 - Zřízení nového pro...'!F33</f>
        <v>0</v>
      </c>
      <c r="BA98" s="128">
        <f>'SO04 - Zřízení nového pro...'!F34</f>
        <v>0</v>
      </c>
      <c r="BB98" s="128">
        <f>'SO04 - Zřízení nového pro...'!F35</f>
        <v>0</v>
      </c>
      <c r="BC98" s="128">
        <f>'SO04 - Zřízení nového pro...'!F36</f>
        <v>0</v>
      </c>
      <c r="BD98" s="130">
        <f>'SO04 - Zřízení nového pro...'!F37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'SO05 - Zřízení nového pro...'!J30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'SO05 - Zřízení nového pro...'!P120</f>
        <v>0</v>
      </c>
      <c r="AV99" s="128">
        <f>'SO05 - Zřízení nového pro...'!J33</f>
        <v>0</v>
      </c>
      <c r="AW99" s="128">
        <f>'SO05 - Zřízení nového pro...'!J34</f>
        <v>0</v>
      </c>
      <c r="AX99" s="128">
        <f>'SO05 - Zřízení nového pro...'!J35</f>
        <v>0</v>
      </c>
      <c r="AY99" s="128">
        <f>'SO05 - Zřízení nového pro...'!J36</f>
        <v>0</v>
      </c>
      <c r="AZ99" s="128">
        <f>'SO05 - Zřízení nového pro...'!F33</f>
        <v>0</v>
      </c>
      <c r="BA99" s="128">
        <f>'SO05 - Zřízení nového pro...'!F34</f>
        <v>0</v>
      </c>
      <c r="BB99" s="128">
        <f>'SO05 - Zřízení nového pro...'!F35</f>
        <v>0</v>
      </c>
      <c r="BC99" s="128">
        <f>'SO05 - Zřízení nového pro...'!F36</f>
        <v>0</v>
      </c>
      <c r="BD99" s="130">
        <f>'SO05 - Zřízení nového pro...'!F37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'VRN01 - Vedlejší rozpočto...'!J30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32">
        <v>0</v>
      </c>
      <c r="AT100" s="133">
        <f>ROUND(SUM(AV100:AW100),2)</f>
        <v>0</v>
      </c>
      <c r="AU100" s="134">
        <f>'VRN01 - Vedlejší rozpočto...'!P119</f>
        <v>0</v>
      </c>
      <c r="AV100" s="133">
        <f>'VRN01 - Vedlejší rozpočto...'!J33</f>
        <v>0</v>
      </c>
      <c r="AW100" s="133">
        <f>'VRN01 - Vedlejší rozpočto...'!J34</f>
        <v>0</v>
      </c>
      <c r="AX100" s="133">
        <f>'VRN01 - Vedlejší rozpočto...'!J35</f>
        <v>0</v>
      </c>
      <c r="AY100" s="133">
        <f>'VRN01 - Vedlejší rozpočto...'!J36</f>
        <v>0</v>
      </c>
      <c r="AZ100" s="133">
        <f>'VRN01 - Vedlejší rozpočto...'!F33</f>
        <v>0</v>
      </c>
      <c r="BA100" s="133">
        <f>'VRN01 - Vedlejší rozpočto...'!F34</f>
        <v>0</v>
      </c>
      <c r="BB100" s="133">
        <f>'VRN01 - Vedlejší rozpočto...'!F35</f>
        <v>0</v>
      </c>
      <c r="BC100" s="133">
        <f>'VRN01 - Vedlejší rozpočto...'!F36</f>
        <v>0</v>
      </c>
      <c r="BD100" s="135">
        <f>'VRN01 - Vedlejší rozpočto...'!F37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mUcROjS09JZWYUnZLjglRHaOUuRjte/3eT2I5SQMoVKvGNAs5WxvXXbPVvIrtxE3GulUQyF9tEcql3jna2DWhw==" hashValue="9FamMjrngK5DjgeQCWoEzUhf0kihYmSrbJyQ5QsR8p4Xh0b055/Hi6y8BuBC6O1mRM83MpmFHo2+8Fh+7OEc6g==" algorithmName="SHA-512" password="D9E1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 - Odstranění stávají...'!C2" display="/"/>
    <hyperlink ref="A96" location="'SO02 - Zřízení nového pov...'!C2" display="/"/>
    <hyperlink ref="A97" location="'SO03 - Odstranění původní...'!C2" display="/"/>
    <hyperlink ref="A98" location="'SO04 - Zřízení nového pro...'!C2" display="/"/>
    <hyperlink ref="A99" location="'SO05 - Zřízení nového pro...'!C2" display="/"/>
    <hyperlink ref="A100" location="'VRN01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ROUND((SUM(BE119:BE139)),  2)</f>
        <v>0</v>
      </c>
      <c r="G33" s="38"/>
      <c r="H33" s="38"/>
      <c r="I33" s="155">
        <v>0.20999999999999999</v>
      </c>
      <c r="J33" s="154">
        <f>ROUND(((SUM(BE119:BE139))*I33),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ROUND((SUM(BF119:BF139)),  2)</f>
        <v>0</v>
      </c>
      <c r="G34" s="38"/>
      <c r="H34" s="38"/>
      <c r="I34" s="155">
        <v>0.14999999999999999</v>
      </c>
      <c r="J34" s="154">
        <f>ROUND(((SUM(BF119:BF139))*I34),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Odstranění stávajícího povrchu atletického oválu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V01 - Rekonstrukce sportovního areálu ZŠ Školní, Vrchlabí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SO01 - Odstranění stávajícího povrchu atletického oválu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Vrchlabí</v>
      </c>
      <c r="G113" s="40"/>
      <c r="H113" s="40"/>
      <c r="I113" s="32" t="s">
        <v>22</v>
      </c>
      <c r="J113" s="79" t="str">
        <f>IF(J12="","",J12)</f>
        <v>17. 10. 2023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>Techtex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113</v>
      </c>
      <c r="D118" s="194" t="s">
        <v>60</v>
      </c>
      <c r="E118" s="194" t="s">
        <v>56</v>
      </c>
      <c r="F118" s="194" t="s">
        <v>57</v>
      </c>
      <c r="G118" s="194" t="s">
        <v>114</v>
      </c>
      <c r="H118" s="194" t="s">
        <v>115</v>
      </c>
      <c r="I118" s="194" t="s">
        <v>116</v>
      </c>
      <c r="J118" s="194" t="s">
        <v>106</v>
      </c>
      <c r="K118" s="195" t="s">
        <v>117</v>
      </c>
      <c r="L118" s="196"/>
      <c r="M118" s="100" t="s">
        <v>1</v>
      </c>
      <c r="N118" s="101" t="s">
        <v>39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633.41384999999991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125</v>
      </c>
      <c r="F120" s="205" t="s">
        <v>126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P121+P128</f>
        <v>0</v>
      </c>
      <c r="Q120" s="210"/>
      <c r="R120" s="211">
        <f>R121+R128</f>
        <v>0</v>
      </c>
      <c r="S120" s="210"/>
      <c r="T120" s="212">
        <f>T121+T128</f>
        <v>633.41384999999991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75</v>
      </c>
      <c r="AY120" s="213" t="s">
        <v>127</v>
      </c>
      <c r="BK120" s="215">
        <f>BK121+BK128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83</v>
      </c>
      <c r="F121" s="216" t="s">
        <v>128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SUM(P122:P127)</f>
        <v>0</v>
      </c>
      <c r="Q121" s="210"/>
      <c r="R121" s="211">
        <f>SUM(R122:R127)</f>
        <v>0</v>
      </c>
      <c r="S121" s="210"/>
      <c r="T121" s="212">
        <f>SUM(T122:T127)</f>
        <v>633.41384999999991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83</v>
      </c>
      <c r="AY121" s="213" t="s">
        <v>127</v>
      </c>
      <c r="BK121" s="215">
        <f>SUM(BK122:BK127)</f>
        <v>0</v>
      </c>
    </row>
    <row r="122" s="2" customFormat="1" ht="24.15" customHeight="1">
      <c r="A122" s="38"/>
      <c r="B122" s="39"/>
      <c r="C122" s="218" t="s">
        <v>83</v>
      </c>
      <c r="D122" s="218" t="s">
        <v>129</v>
      </c>
      <c r="E122" s="219" t="s">
        <v>130</v>
      </c>
      <c r="F122" s="220" t="s">
        <v>131</v>
      </c>
      <c r="G122" s="221" t="s">
        <v>132</v>
      </c>
      <c r="H122" s="222">
        <v>1723.1300000000001</v>
      </c>
      <c r="I122" s="223"/>
      <c r="J122" s="224">
        <f>ROUND(I122*H122,2)</f>
        <v>0</v>
      </c>
      <c r="K122" s="220" t="s">
        <v>133</v>
      </c>
      <c r="L122" s="44"/>
      <c r="M122" s="225" t="s">
        <v>1</v>
      </c>
      <c r="N122" s="226" t="s">
        <v>40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0.29999999999999999</v>
      </c>
      <c r="T122" s="228">
        <f>S122*H122</f>
        <v>516.93899999999996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134</v>
      </c>
      <c r="AT122" s="229" t="s">
        <v>129</v>
      </c>
      <c r="AU122" s="229" t="s">
        <v>85</v>
      </c>
      <c r="AY122" s="17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134</v>
      </c>
      <c r="BM122" s="229" t="s">
        <v>135</v>
      </c>
    </row>
    <row r="123" s="13" customFormat="1">
      <c r="A123" s="13"/>
      <c r="B123" s="231"/>
      <c r="C123" s="232"/>
      <c r="D123" s="233" t="s">
        <v>136</v>
      </c>
      <c r="E123" s="234" t="s">
        <v>1</v>
      </c>
      <c r="F123" s="235" t="s">
        <v>137</v>
      </c>
      <c r="G123" s="232"/>
      <c r="H123" s="236">
        <v>1723.1300000000001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136</v>
      </c>
      <c r="AU123" s="242" t="s">
        <v>85</v>
      </c>
      <c r="AV123" s="13" t="s">
        <v>85</v>
      </c>
      <c r="AW123" s="13" t="s">
        <v>32</v>
      </c>
      <c r="AX123" s="13" t="s">
        <v>83</v>
      </c>
      <c r="AY123" s="242" t="s">
        <v>127</v>
      </c>
    </row>
    <row r="124" s="2" customFormat="1" ht="16.5" customHeight="1">
      <c r="A124" s="38"/>
      <c r="B124" s="39"/>
      <c r="C124" s="218" t="s">
        <v>85</v>
      </c>
      <c r="D124" s="218" t="s">
        <v>129</v>
      </c>
      <c r="E124" s="219" t="s">
        <v>138</v>
      </c>
      <c r="F124" s="220" t="s">
        <v>139</v>
      </c>
      <c r="G124" s="221" t="s">
        <v>140</v>
      </c>
      <c r="H124" s="222">
        <v>568.16999999999996</v>
      </c>
      <c r="I124" s="223"/>
      <c r="J124" s="224">
        <f>ROUND(I124*H124,2)</f>
        <v>0</v>
      </c>
      <c r="K124" s="220" t="s">
        <v>133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0.20499999999999999</v>
      </c>
      <c r="T124" s="228">
        <f>S124*H124</f>
        <v>116.47484999999999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134</v>
      </c>
      <c r="AT124" s="229" t="s">
        <v>129</v>
      </c>
      <c r="AU124" s="229" t="s">
        <v>85</v>
      </c>
      <c r="AY124" s="17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134</v>
      </c>
      <c r="BM124" s="229" t="s">
        <v>141</v>
      </c>
    </row>
    <row r="125" s="13" customFormat="1">
      <c r="A125" s="13"/>
      <c r="B125" s="231"/>
      <c r="C125" s="232"/>
      <c r="D125" s="233" t="s">
        <v>136</v>
      </c>
      <c r="E125" s="234" t="s">
        <v>1</v>
      </c>
      <c r="F125" s="235" t="s">
        <v>142</v>
      </c>
      <c r="G125" s="232"/>
      <c r="H125" s="236">
        <v>329.56999999999999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136</v>
      </c>
      <c r="AU125" s="242" t="s">
        <v>85</v>
      </c>
      <c r="AV125" s="13" t="s">
        <v>85</v>
      </c>
      <c r="AW125" s="13" t="s">
        <v>32</v>
      </c>
      <c r="AX125" s="13" t="s">
        <v>75</v>
      </c>
      <c r="AY125" s="242" t="s">
        <v>127</v>
      </c>
    </row>
    <row r="126" s="13" customFormat="1">
      <c r="A126" s="13"/>
      <c r="B126" s="231"/>
      <c r="C126" s="232"/>
      <c r="D126" s="233" t="s">
        <v>136</v>
      </c>
      <c r="E126" s="234" t="s">
        <v>1</v>
      </c>
      <c r="F126" s="235" t="s">
        <v>143</v>
      </c>
      <c r="G126" s="232"/>
      <c r="H126" s="236">
        <v>238.59999999999999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136</v>
      </c>
      <c r="AU126" s="242" t="s">
        <v>85</v>
      </c>
      <c r="AV126" s="13" t="s">
        <v>85</v>
      </c>
      <c r="AW126" s="13" t="s">
        <v>32</v>
      </c>
      <c r="AX126" s="13" t="s">
        <v>75</v>
      </c>
      <c r="AY126" s="242" t="s">
        <v>127</v>
      </c>
    </row>
    <row r="127" s="14" customFormat="1">
      <c r="A127" s="14"/>
      <c r="B127" s="243"/>
      <c r="C127" s="244"/>
      <c r="D127" s="233" t="s">
        <v>136</v>
      </c>
      <c r="E127" s="245" t="s">
        <v>1</v>
      </c>
      <c r="F127" s="246" t="s">
        <v>144</v>
      </c>
      <c r="G127" s="244"/>
      <c r="H127" s="247">
        <v>568.16999999999996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136</v>
      </c>
      <c r="AU127" s="253" t="s">
        <v>85</v>
      </c>
      <c r="AV127" s="14" t="s">
        <v>134</v>
      </c>
      <c r="AW127" s="14" t="s">
        <v>32</v>
      </c>
      <c r="AX127" s="14" t="s">
        <v>83</v>
      </c>
      <c r="AY127" s="253" t="s">
        <v>127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145</v>
      </c>
      <c r="F128" s="216" t="s">
        <v>146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SUM(P129:P139)</f>
        <v>0</v>
      </c>
      <c r="Q128" s="210"/>
      <c r="R128" s="211">
        <f>SUM(R129:R139)</f>
        <v>0</v>
      </c>
      <c r="S128" s="210"/>
      <c r="T128" s="212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127</v>
      </c>
      <c r="BK128" s="215">
        <f>SUM(BK129:BK139)</f>
        <v>0</v>
      </c>
    </row>
    <row r="129" s="2" customFormat="1" ht="21.75" customHeight="1">
      <c r="A129" s="38"/>
      <c r="B129" s="39"/>
      <c r="C129" s="218" t="s">
        <v>147</v>
      </c>
      <c r="D129" s="218" t="s">
        <v>129</v>
      </c>
      <c r="E129" s="219" t="s">
        <v>148</v>
      </c>
      <c r="F129" s="220" t="s">
        <v>149</v>
      </c>
      <c r="G129" s="221" t="s">
        <v>150</v>
      </c>
      <c r="H129" s="222">
        <v>633.41399999999999</v>
      </c>
      <c r="I129" s="223"/>
      <c r="J129" s="224">
        <f>ROUND(I129*H129,2)</f>
        <v>0</v>
      </c>
      <c r="K129" s="220" t="s">
        <v>133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129</v>
      </c>
      <c r="AU129" s="229" t="s">
        <v>85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134</v>
      </c>
      <c r="BM129" s="229" t="s">
        <v>151</v>
      </c>
    </row>
    <row r="130" s="2" customFormat="1" ht="24.15" customHeight="1">
      <c r="A130" s="38"/>
      <c r="B130" s="39"/>
      <c r="C130" s="218" t="s">
        <v>134</v>
      </c>
      <c r="D130" s="218" t="s">
        <v>129</v>
      </c>
      <c r="E130" s="219" t="s">
        <v>152</v>
      </c>
      <c r="F130" s="220" t="s">
        <v>153</v>
      </c>
      <c r="G130" s="221" t="s">
        <v>150</v>
      </c>
      <c r="H130" s="222">
        <v>8867.7960000000003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85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134</v>
      </c>
      <c r="BM130" s="229" t="s">
        <v>154</v>
      </c>
    </row>
    <row r="131" s="13" customFormat="1">
      <c r="A131" s="13"/>
      <c r="B131" s="231"/>
      <c r="C131" s="232"/>
      <c r="D131" s="233" t="s">
        <v>136</v>
      </c>
      <c r="E131" s="232"/>
      <c r="F131" s="235" t="s">
        <v>155</v>
      </c>
      <c r="G131" s="232"/>
      <c r="H131" s="236">
        <v>8867.7960000000003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136</v>
      </c>
      <c r="AU131" s="242" t="s">
        <v>85</v>
      </c>
      <c r="AV131" s="13" t="s">
        <v>85</v>
      </c>
      <c r="AW131" s="13" t="s">
        <v>4</v>
      </c>
      <c r="AX131" s="13" t="s">
        <v>83</v>
      </c>
      <c r="AY131" s="242" t="s">
        <v>127</v>
      </c>
    </row>
    <row r="132" s="2" customFormat="1" ht="24.15" customHeight="1">
      <c r="A132" s="38"/>
      <c r="B132" s="39"/>
      <c r="C132" s="218" t="s">
        <v>156</v>
      </c>
      <c r="D132" s="218" t="s">
        <v>129</v>
      </c>
      <c r="E132" s="219" t="s">
        <v>157</v>
      </c>
      <c r="F132" s="220" t="s">
        <v>158</v>
      </c>
      <c r="G132" s="221" t="s">
        <v>150</v>
      </c>
      <c r="H132" s="222">
        <v>516.93899999999996</v>
      </c>
      <c r="I132" s="223"/>
      <c r="J132" s="224">
        <f>ROUND(I132*H132,2)</f>
        <v>0</v>
      </c>
      <c r="K132" s="220" t="s">
        <v>133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85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134</v>
      </c>
      <c r="BM132" s="229" t="s">
        <v>159</v>
      </c>
    </row>
    <row r="133" s="13" customFormat="1">
      <c r="A133" s="13"/>
      <c r="B133" s="231"/>
      <c r="C133" s="232"/>
      <c r="D133" s="233" t="s">
        <v>136</v>
      </c>
      <c r="E133" s="234" t="s">
        <v>1</v>
      </c>
      <c r="F133" s="235" t="s">
        <v>160</v>
      </c>
      <c r="G133" s="232"/>
      <c r="H133" s="236">
        <v>516.93899999999996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136</v>
      </c>
      <c r="AU133" s="242" t="s">
        <v>85</v>
      </c>
      <c r="AV133" s="13" t="s">
        <v>85</v>
      </c>
      <c r="AW133" s="13" t="s">
        <v>32</v>
      </c>
      <c r="AX133" s="13" t="s">
        <v>75</v>
      </c>
      <c r="AY133" s="242" t="s">
        <v>127</v>
      </c>
    </row>
    <row r="134" s="13" customFormat="1">
      <c r="A134" s="13"/>
      <c r="B134" s="231"/>
      <c r="C134" s="232"/>
      <c r="D134" s="233" t="s">
        <v>136</v>
      </c>
      <c r="E134" s="234" t="s">
        <v>1</v>
      </c>
      <c r="F134" s="235" t="s">
        <v>161</v>
      </c>
      <c r="G134" s="232"/>
      <c r="H134" s="236">
        <v>0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136</v>
      </c>
      <c r="AU134" s="242" t="s">
        <v>85</v>
      </c>
      <c r="AV134" s="13" t="s">
        <v>85</v>
      </c>
      <c r="AW134" s="13" t="s">
        <v>32</v>
      </c>
      <c r="AX134" s="13" t="s">
        <v>75</v>
      </c>
      <c r="AY134" s="242" t="s">
        <v>127</v>
      </c>
    </row>
    <row r="135" s="14" customFormat="1">
      <c r="A135" s="14"/>
      <c r="B135" s="243"/>
      <c r="C135" s="244"/>
      <c r="D135" s="233" t="s">
        <v>136</v>
      </c>
      <c r="E135" s="245" t="s">
        <v>1</v>
      </c>
      <c r="F135" s="246" t="s">
        <v>144</v>
      </c>
      <c r="G135" s="244"/>
      <c r="H135" s="247">
        <v>516.93899999999996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136</v>
      </c>
      <c r="AU135" s="253" t="s">
        <v>85</v>
      </c>
      <c r="AV135" s="14" t="s">
        <v>134</v>
      </c>
      <c r="AW135" s="14" t="s">
        <v>32</v>
      </c>
      <c r="AX135" s="14" t="s">
        <v>83</v>
      </c>
      <c r="AY135" s="253" t="s">
        <v>127</v>
      </c>
    </row>
    <row r="136" s="2" customFormat="1" ht="33" customHeight="1">
      <c r="A136" s="38"/>
      <c r="B136" s="39"/>
      <c r="C136" s="218" t="s">
        <v>162</v>
      </c>
      <c r="D136" s="218" t="s">
        <v>129</v>
      </c>
      <c r="E136" s="219" t="s">
        <v>163</v>
      </c>
      <c r="F136" s="220" t="s">
        <v>164</v>
      </c>
      <c r="G136" s="221" t="s">
        <v>150</v>
      </c>
      <c r="H136" s="222">
        <v>116.47499999999999</v>
      </c>
      <c r="I136" s="223"/>
      <c r="J136" s="224">
        <f>ROUND(I136*H136,2)</f>
        <v>0</v>
      </c>
      <c r="K136" s="220" t="s">
        <v>133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134</v>
      </c>
      <c r="AT136" s="229" t="s">
        <v>129</v>
      </c>
      <c r="AU136" s="229" t="s">
        <v>85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134</v>
      </c>
      <c r="BM136" s="229" t="s">
        <v>165</v>
      </c>
    </row>
    <row r="137" s="13" customFormat="1">
      <c r="A137" s="13"/>
      <c r="B137" s="231"/>
      <c r="C137" s="232"/>
      <c r="D137" s="233" t="s">
        <v>136</v>
      </c>
      <c r="E137" s="234" t="s">
        <v>1</v>
      </c>
      <c r="F137" s="235" t="s">
        <v>166</v>
      </c>
      <c r="G137" s="232"/>
      <c r="H137" s="236">
        <v>116.47499999999999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136</v>
      </c>
      <c r="AU137" s="242" t="s">
        <v>85</v>
      </c>
      <c r="AV137" s="13" t="s">
        <v>85</v>
      </c>
      <c r="AW137" s="13" t="s">
        <v>32</v>
      </c>
      <c r="AX137" s="13" t="s">
        <v>83</v>
      </c>
      <c r="AY137" s="242" t="s">
        <v>127</v>
      </c>
    </row>
    <row r="138" s="2" customFormat="1" ht="24.15" customHeight="1">
      <c r="A138" s="38"/>
      <c r="B138" s="39"/>
      <c r="C138" s="218" t="s">
        <v>167</v>
      </c>
      <c r="D138" s="218" t="s">
        <v>129</v>
      </c>
      <c r="E138" s="219" t="s">
        <v>168</v>
      </c>
      <c r="F138" s="220" t="s">
        <v>169</v>
      </c>
      <c r="G138" s="221" t="s">
        <v>150</v>
      </c>
      <c r="H138" s="222">
        <v>516.39300000000003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85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134</v>
      </c>
      <c r="BM138" s="229" t="s">
        <v>170</v>
      </c>
    </row>
    <row r="139" s="13" customFormat="1">
      <c r="A139" s="13"/>
      <c r="B139" s="231"/>
      <c r="C139" s="232"/>
      <c r="D139" s="233" t="s">
        <v>136</v>
      </c>
      <c r="E139" s="234" t="s">
        <v>1</v>
      </c>
      <c r="F139" s="235" t="s">
        <v>171</v>
      </c>
      <c r="G139" s="232"/>
      <c r="H139" s="236">
        <v>516.39300000000003</v>
      </c>
      <c r="I139" s="237"/>
      <c r="J139" s="232"/>
      <c r="K139" s="232"/>
      <c r="L139" s="238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136</v>
      </c>
      <c r="AU139" s="242" t="s">
        <v>85</v>
      </c>
      <c r="AV139" s="13" t="s">
        <v>85</v>
      </c>
      <c r="AW139" s="13" t="s">
        <v>32</v>
      </c>
      <c r="AX139" s="13" t="s">
        <v>83</v>
      </c>
      <c r="AY139" s="242" t="s">
        <v>127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xheqVfcCXVVY9DjjfZRpq/BHkdMlbXok/bMR5HgruYOkHmk2r/t7C2lrT2KMfge9gVN3LyY8p8FGcJ+PWfLLfw==" hashValue="fN7IcxS3KGjjTf9qEyEV5cxunKgFfm854wNYklYf1a8KeJFU7gy1po7rrP4BtGH/iO4ZYpz3Vo8CNjqiwM1ACA==" algorithmName="SHA-512" password="D9E1"/>
  <autoFilter ref="C118:K13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ROUND((SUM(BE121:BE189)),  2)</f>
        <v>0</v>
      </c>
      <c r="G33" s="38"/>
      <c r="H33" s="38"/>
      <c r="I33" s="155">
        <v>0.20999999999999999</v>
      </c>
      <c r="J33" s="154">
        <f>ROUND(((SUM(BE121:BE189))*I33),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ROUND((SUM(BF121:BF189)),  2)</f>
        <v>0</v>
      </c>
      <c r="G34" s="38"/>
      <c r="H34" s="38"/>
      <c r="I34" s="155">
        <v>0.14999999999999999</v>
      </c>
      <c r="J34" s="154">
        <f>ROUND(((SUM(BF121:BF189))*I34),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ROUND((SUM(BG121:BG189)),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ROUND((SUM(BH121:BH189)),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ROUND((SUM(BI121:BI189)),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SO02 - Zřízení nového povrchu atletického oválu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173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174</v>
      </c>
      <c r="E100" s="188"/>
      <c r="F100" s="188"/>
      <c r="G100" s="188"/>
      <c r="H100" s="188"/>
      <c r="I100" s="188"/>
      <c r="J100" s="189">
        <f>J183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175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V01 - Rekonstrukce sportovního areálu ZŠ Školní, Vrchlabí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SO02 - Zřízení nového povrchu atletického oválu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Vrchlabí</v>
      </c>
      <c r="G115" s="40"/>
      <c r="H115" s="40"/>
      <c r="I115" s="32" t="s">
        <v>22</v>
      </c>
      <c r="J115" s="79" t="str">
        <f>IF(J12="","",J12)</f>
        <v>17. 10. 2023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>Techtex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113</v>
      </c>
      <c r="D120" s="194" t="s">
        <v>60</v>
      </c>
      <c r="E120" s="194" t="s">
        <v>56</v>
      </c>
      <c r="F120" s="194" t="s">
        <v>57</v>
      </c>
      <c r="G120" s="194" t="s">
        <v>114</v>
      </c>
      <c r="H120" s="194" t="s">
        <v>115</v>
      </c>
      <c r="I120" s="194" t="s">
        <v>116</v>
      </c>
      <c r="J120" s="194" t="s">
        <v>106</v>
      </c>
      <c r="K120" s="195" t="s">
        <v>117</v>
      </c>
      <c r="L120" s="196"/>
      <c r="M120" s="100" t="s">
        <v>1</v>
      </c>
      <c r="N120" s="101" t="s">
        <v>39</v>
      </c>
      <c r="O120" s="101" t="s">
        <v>118</v>
      </c>
      <c r="P120" s="101" t="s">
        <v>119</v>
      </c>
      <c r="Q120" s="101" t="s">
        <v>120</v>
      </c>
      <c r="R120" s="101" t="s">
        <v>121</v>
      </c>
      <c r="S120" s="101" t="s">
        <v>122</v>
      </c>
      <c r="T120" s="102" t="s">
        <v>123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124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101.6690868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108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125</v>
      </c>
      <c r="F122" s="205" t="s">
        <v>126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P123+P167+P183+P188</f>
        <v>0</v>
      </c>
      <c r="Q122" s="210"/>
      <c r="R122" s="211">
        <f>R123+R167+R183+R188</f>
        <v>101.6690868</v>
      </c>
      <c r="S122" s="210"/>
      <c r="T122" s="212">
        <f>T123+T167+T183+T188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127</v>
      </c>
      <c r="BK122" s="215">
        <f>BK123+BK167+BK183+BK188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83</v>
      </c>
      <c r="F123" s="216" t="s">
        <v>128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SUM(P124:P166)</f>
        <v>0</v>
      </c>
      <c r="Q123" s="210"/>
      <c r="R123" s="211">
        <f>SUM(R124:R166)</f>
        <v>0.0021349999999999997</v>
      </c>
      <c r="S123" s="210"/>
      <c r="T123" s="212">
        <f>SUM(T124:T166)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127</v>
      </c>
      <c r="BK123" s="215">
        <f>SUM(BK124:BK166)</f>
        <v>0</v>
      </c>
    </row>
    <row r="124" s="2" customFormat="1" ht="24.15" customHeight="1">
      <c r="A124" s="38"/>
      <c r="B124" s="39"/>
      <c r="C124" s="218" t="s">
        <v>83</v>
      </c>
      <c r="D124" s="218" t="s">
        <v>129</v>
      </c>
      <c r="E124" s="219" t="s">
        <v>176</v>
      </c>
      <c r="F124" s="220" t="s">
        <v>177</v>
      </c>
      <c r="G124" s="221" t="s">
        <v>132</v>
      </c>
      <c r="H124" s="222">
        <v>66.658000000000001</v>
      </c>
      <c r="I124" s="223"/>
      <c r="J124" s="224">
        <f>ROUND(I124*H124,2)</f>
        <v>0</v>
      </c>
      <c r="K124" s="220" t="s">
        <v>133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134</v>
      </c>
      <c r="AT124" s="229" t="s">
        <v>129</v>
      </c>
      <c r="AU124" s="229" t="s">
        <v>85</v>
      </c>
      <c r="AY124" s="17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134</v>
      </c>
      <c r="BM124" s="229" t="s">
        <v>178</v>
      </c>
    </row>
    <row r="125" s="13" customFormat="1">
      <c r="A125" s="13"/>
      <c r="B125" s="231"/>
      <c r="C125" s="232"/>
      <c r="D125" s="233" t="s">
        <v>136</v>
      </c>
      <c r="E125" s="234" t="s">
        <v>1</v>
      </c>
      <c r="F125" s="235" t="s">
        <v>179</v>
      </c>
      <c r="G125" s="232"/>
      <c r="H125" s="236">
        <v>17.388000000000002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136</v>
      </c>
      <c r="AU125" s="242" t="s">
        <v>85</v>
      </c>
      <c r="AV125" s="13" t="s">
        <v>85</v>
      </c>
      <c r="AW125" s="13" t="s">
        <v>32</v>
      </c>
      <c r="AX125" s="13" t="s">
        <v>75</v>
      </c>
      <c r="AY125" s="242" t="s">
        <v>127</v>
      </c>
    </row>
    <row r="126" s="13" customFormat="1">
      <c r="A126" s="13"/>
      <c r="B126" s="231"/>
      <c r="C126" s="232"/>
      <c r="D126" s="233" t="s">
        <v>136</v>
      </c>
      <c r="E126" s="234" t="s">
        <v>1</v>
      </c>
      <c r="F126" s="235" t="s">
        <v>180</v>
      </c>
      <c r="G126" s="232"/>
      <c r="H126" s="236">
        <v>8.3399999999999999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136</v>
      </c>
      <c r="AU126" s="242" t="s">
        <v>85</v>
      </c>
      <c r="AV126" s="13" t="s">
        <v>85</v>
      </c>
      <c r="AW126" s="13" t="s">
        <v>32</v>
      </c>
      <c r="AX126" s="13" t="s">
        <v>75</v>
      </c>
      <c r="AY126" s="242" t="s">
        <v>127</v>
      </c>
    </row>
    <row r="127" s="13" customFormat="1">
      <c r="A127" s="13"/>
      <c r="B127" s="231"/>
      <c r="C127" s="232"/>
      <c r="D127" s="233" t="s">
        <v>136</v>
      </c>
      <c r="E127" s="234" t="s">
        <v>1</v>
      </c>
      <c r="F127" s="235" t="s">
        <v>181</v>
      </c>
      <c r="G127" s="232"/>
      <c r="H127" s="236">
        <v>40.93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136</v>
      </c>
      <c r="AU127" s="242" t="s">
        <v>85</v>
      </c>
      <c r="AV127" s="13" t="s">
        <v>85</v>
      </c>
      <c r="AW127" s="13" t="s">
        <v>32</v>
      </c>
      <c r="AX127" s="13" t="s">
        <v>75</v>
      </c>
      <c r="AY127" s="242" t="s">
        <v>127</v>
      </c>
    </row>
    <row r="128" s="14" customFormat="1">
      <c r="A128" s="14"/>
      <c r="B128" s="243"/>
      <c r="C128" s="244"/>
      <c r="D128" s="233" t="s">
        <v>136</v>
      </c>
      <c r="E128" s="245" t="s">
        <v>1</v>
      </c>
      <c r="F128" s="246" t="s">
        <v>144</v>
      </c>
      <c r="G128" s="244"/>
      <c r="H128" s="247">
        <v>66.658000000000001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136</v>
      </c>
      <c r="AU128" s="253" t="s">
        <v>85</v>
      </c>
      <c r="AV128" s="14" t="s">
        <v>134</v>
      </c>
      <c r="AW128" s="14" t="s">
        <v>32</v>
      </c>
      <c r="AX128" s="14" t="s">
        <v>83</v>
      </c>
      <c r="AY128" s="253" t="s">
        <v>127</v>
      </c>
    </row>
    <row r="129" s="2" customFormat="1" ht="24.15" customHeight="1">
      <c r="A129" s="38"/>
      <c r="B129" s="39"/>
      <c r="C129" s="218" t="s">
        <v>85</v>
      </c>
      <c r="D129" s="218" t="s">
        <v>129</v>
      </c>
      <c r="E129" s="219" t="s">
        <v>182</v>
      </c>
      <c r="F129" s="220" t="s">
        <v>183</v>
      </c>
      <c r="G129" s="221" t="s">
        <v>184</v>
      </c>
      <c r="H129" s="222">
        <v>1.3040000000000001</v>
      </c>
      <c r="I129" s="223"/>
      <c r="J129" s="224">
        <f>ROUND(I129*H129,2)</f>
        <v>0</v>
      </c>
      <c r="K129" s="220" t="s">
        <v>133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129</v>
      </c>
      <c r="AU129" s="229" t="s">
        <v>85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134</v>
      </c>
      <c r="BM129" s="229" t="s">
        <v>185</v>
      </c>
    </row>
    <row r="130" s="13" customFormat="1">
      <c r="A130" s="13"/>
      <c r="B130" s="231"/>
      <c r="C130" s="232"/>
      <c r="D130" s="233" t="s">
        <v>136</v>
      </c>
      <c r="E130" s="234" t="s">
        <v>1</v>
      </c>
      <c r="F130" s="235" t="s">
        <v>186</v>
      </c>
      <c r="G130" s="232"/>
      <c r="H130" s="236">
        <v>1.3040000000000001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136</v>
      </c>
      <c r="AU130" s="242" t="s">
        <v>85</v>
      </c>
      <c r="AV130" s="13" t="s">
        <v>85</v>
      </c>
      <c r="AW130" s="13" t="s">
        <v>32</v>
      </c>
      <c r="AX130" s="13" t="s">
        <v>83</v>
      </c>
      <c r="AY130" s="242" t="s">
        <v>127</v>
      </c>
    </row>
    <row r="131" s="2" customFormat="1" ht="33" customHeight="1">
      <c r="A131" s="38"/>
      <c r="B131" s="39"/>
      <c r="C131" s="218" t="s">
        <v>147</v>
      </c>
      <c r="D131" s="218" t="s">
        <v>129</v>
      </c>
      <c r="E131" s="219" t="s">
        <v>187</v>
      </c>
      <c r="F131" s="220" t="s">
        <v>188</v>
      </c>
      <c r="G131" s="221" t="s">
        <v>184</v>
      </c>
      <c r="H131" s="222">
        <v>3.6960000000000002</v>
      </c>
      <c r="I131" s="223"/>
      <c r="J131" s="224">
        <f>ROUND(I131*H131,2)</f>
        <v>0</v>
      </c>
      <c r="K131" s="220" t="s">
        <v>133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129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134</v>
      </c>
      <c r="BM131" s="229" t="s">
        <v>189</v>
      </c>
    </row>
    <row r="132" s="13" customFormat="1">
      <c r="A132" s="13"/>
      <c r="B132" s="231"/>
      <c r="C132" s="232"/>
      <c r="D132" s="233" t="s">
        <v>136</v>
      </c>
      <c r="E132" s="234" t="s">
        <v>1</v>
      </c>
      <c r="F132" s="235" t="s">
        <v>190</v>
      </c>
      <c r="G132" s="232"/>
      <c r="H132" s="236">
        <v>0.626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136</v>
      </c>
      <c r="AU132" s="242" t="s">
        <v>85</v>
      </c>
      <c r="AV132" s="13" t="s">
        <v>85</v>
      </c>
      <c r="AW132" s="13" t="s">
        <v>32</v>
      </c>
      <c r="AX132" s="13" t="s">
        <v>75</v>
      </c>
      <c r="AY132" s="242" t="s">
        <v>127</v>
      </c>
    </row>
    <row r="133" s="13" customFormat="1">
      <c r="A133" s="13"/>
      <c r="B133" s="231"/>
      <c r="C133" s="232"/>
      <c r="D133" s="233" t="s">
        <v>136</v>
      </c>
      <c r="E133" s="234" t="s">
        <v>1</v>
      </c>
      <c r="F133" s="235" t="s">
        <v>191</v>
      </c>
      <c r="G133" s="232"/>
      <c r="H133" s="236">
        <v>3.0699999999999998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136</v>
      </c>
      <c r="AU133" s="242" t="s">
        <v>85</v>
      </c>
      <c r="AV133" s="13" t="s">
        <v>85</v>
      </c>
      <c r="AW133" s="13" t="s">
        <v>32</v>
      </c>
      <c r="AX133" s="13" t="s">
        <v>75</v>
      </c>
      <c r="AY133" s="242" t="s">
        <v>127</v>
      </c>
    </row>
    <row r="134" s="14" customFormat="1">
      <c r="A134" s="14"/>
      <c r="B134" s="243"/>
      <c r="C134" s="244"/>
      <c r="D134" s="233" t="s">
        <v>136</v>
      </c>
      <c r="E134" s="245" t="s">
        <v>1</v>
      </c>
      <c r="F134" s="246" t="s">
        <v>144</v>
      </c>
      <c r="G134" s="244"/>
      <c r="H134" s="247">
        <v>3.6959999999999997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136</v>
      </c>
      <c r="AU134" s="253" t="s">
        <v>85</v>
      </c>
      <c r="AV134" s="14" t="s">
        <v>134</v>
      </c>
      <c r="AW134" s="14" t="s">
        <v>32</v>
      </c>
      <c r="AX134" s="14" t="s">
        <v>83</v>
      </c>
      <c r="AY134" s="253" t="s">
        <v>127</v>
      </c>
    </row>
    <row r="135" s="2" customFormat="1" ht="37.8" customHeight="1">
      <c r="A135" s="38"/>
      <c r="B135" s="39"/>
      <c r="C135" s="218" t="s">
        <v>134</v>
      </c>
      <c r="D135" s="218" t="s">
        <v>129</v>
      </c>
      <c r="E135" s="219" t="s">
        <v>192</v>
      </c>
      <c r="F135" s="220" t="s">
        <v>193</v>
      </c>
      <c r="G135" s="221" t="s">
        <v>184</v>
      </c>
      <c r="H135" s="222">
        <v>37.679000000000002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129</v>
      </c>
      <c r="AU135" s="229" t="s">
        <v>85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134</v>
      </c>
      <c r="BM135" s="229" t="s">
        <v>194</v>
      </c>
    </row>
    <row r="136" s="13" customFormat="1">
      <c r="A136" s="13"/>
      <c r="B136" s="231"/>
      <c r="C136" s="232"/>
      <c r="D136" s="233" t="s">
        <v>136</v>
      </c>
      <c r="E136" s="234" t="s">
        <v>1</v>
      </c>
      <c r="F136" s="235" t="s">
        <v>195</v>
      </c>
      <c r="G136" s="232"/>
      <c r="H136" s="236">
        <v>16.664999999999999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136</v>
      </c>
      <c r="AU136" s="242" t="s">
        <v>85</v>
      </c>
      <c r="AV136" s="13" t="s">
        <v>85</v>
      </c>
      <c r="AW136" s="13" t="s">
        <v>32</v>
      </c>
      <c r="AX136" s="13" t="s">
        <v>75</v>
      </c>
      <c r="AY136" s="242" t="s">
        <v>127</v>
      </c>
    </row>
    <row r="137" s="13" customFormat="1">
      <c r="A137" s="13"/>
      <c r="B137" s="231"/>
      <c r="C137" s="232"/>
      <c r="D137" s="233" t="s">
        <v>136</v>
      </c>
      <c r="E137" s="234" t="s">
        <v>1</v>
      </c>
      <c r="F137" s="235" t="s">
        <v>196</v>
      </c>
      <c r="G137" s="232"/>
      <c r="H137" s="236">
        <v>1.3040000000000001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136</v>
      </c>
      <c r="AU137" s="242" t="s">
        <v>85</v>
      </c>
      <c r="AV137" s="13" t="s">
        <v>85</v>
      </c>
      <c r="AW137" s="13" t="s">
        <v>32</v>
      </c>
      <c r="AX137" s="13" t="s">
        <v>75</v>
      </c>
      <c r="AY137" s="242" t="s">
        <v>127</v>
      </c>
    </row>
    <row r="138" s="13" customFormat="1">
      <c r="A138" s="13"/>
      <c r="B138" s="231"/>
      <c r="C138" s="232"/>
      <c r="D138" s="233" t="s">
        <v>136</v>
      </c>
      <c r="E138" s="234" t="s">
        <v>1</v>
      </c>
      <c r="F138" s="235" t="s">
        <v>197</v>
      </c>
      <c r="G138" s="232"/>
      <c r="H138" s="236">
        <v>3.6960000000000002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136</v>
      </c>
      <c r="AU138" s="242" t="s">
        <v>85</v>
      </c>
      <c r="AV138" s="13" t="s">
        <v>85</v>
      </c>
      <c r="AW138" s="13" t="s">
        <v>32</v>
      </c>
      <c r="AX138" s="13" t="s">
        <v>75</v>
      </c>
      <c r="AY138" s="242" t="s">
        <v>127</v>
      </c>
    </row>
    <row r="139" s="15" customFormat="1">
      <c r="A139" s="15"/>
      <c r="B139" s="257"/>
      <c r="C139" s="258"/>
      <c r="D139" s="233" t="s">
        <v>136</v>
      </c>
      <c r="E139" s="259" t="s">
        <v>1</v>
      </c>
      <c r="F139" s="260" t="s">
        <v>198</v>
      </c>
      <c r="G139" s="258"/>
      <c r="H139" s="261">
        <v>21.664999999999999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136</v>
      </c>
      <c r="AU139" s="267" t="s">
        <v>85</v>
      </c>
      <c r="AV139" s="15" t="s">
        <v>147</v>
      </c>
      <c r="AW139" s="15" t="s">
        <v>32</v>
      </c>
      <c r="AX139" s="15" t="s">
        <v>75</v>
      </c>
      <c r="AY139" s="267" t="s">
        <v>127</v>
      </c>
    </row>
    <row r="140" s="13" customFormat="1">
      <c r="A140" s="13"/>
      <c r="B140" s="231"/>
      <c r="C140" s="232"/>
      <c r="D140" s="233" t="s">
        <v>136</v>
      </c>
      <c r="E140" s="234" t="s">
        <v>1</v>
      </c>
      <c r="F140" s="235" t="s">
        <v>199</v>
      </c>
      <c r="G140" s="232"/>
      <c r="H140" s="236">
        <v>16.013999999999999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136</v>
      </c>
      <c r="AU140" s="242" t="s">
        <v>85</v>
      </c>
      <c r="AV140" s="13" t="s">
        <v>85</v>
      </c>
      <c r="AW140" s="13" t="s">
        <v>32</v>
      </c>
      <c r="AX140" s="13" t="s">
        <v>75</v>
      </c>
      <c r="AY140" s="242" t="s">
        <v>127</v>
      </c>
    </row>
    <row r="141" s="15" customFormat="1">
      <c r="A141" s="15"/>
      <c r="B141" s="257"/>
      <c r="C141" s="258"/>
      <c r="D141" s="233" t="s">
        <v>136</v>
      </c>
      <c r="E141" s="259" t="s">
        <v>1</v>
      </c>
      <c r="F141" s="260" t="s">
        <v>200</v>
      </c>
      <c r="G141" s="258"/>
      <c r="H141" s="261">
        <v>16.013999999999999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136</v>
      </c>
      <c r="AU141" s="267" t="s">
        <v>85</v>
      </c>
      <c r="AV141" s="15" t="s">
        <v>147</v>
      </c>
      <c r="AW141" s="15" t="s">
        <v>32</v>
      </c>
      <c r="AX141" s="15" t="s">
        <v>75</v>
      </c>
      <c r="AY141" s="267" t="s">
        <v>127</v>
      </c>
    </row>
    <row r="142" s="14" customFormat="1">
      <c r="A142" s="14"/>
      <c r="B142" s="243"/>
      <c r="C142" s="244"/>
      <c r="D142" s="233" t="s">
        <v>136</v>
      </c>
      <c r="E142" s="245" t="s">
        <v>1</v>
      </c>
      <c r="F142" s="246" t="s">
        <v>144</v>
      </c>
      <c r="G142" s="244"/>
      <c r="H142" s="247">
        <v>37.679000000000002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136</v>
      </c>
      <c r="AU142" s="253" t="s">
        <v>85</v>
      </c>
      <c r="AV142" s="14" t="s">
        <v>134</v>
      </c>
      <c r="AW142" s="14" t="s">
        <v>32</v>
      </c>
      <c r="AX142" s="14" t="s">
        <v>83</v>
      </c>
      <c r="AY142" s="253" t="s">
        <v>127</v>
      </c>
    </row>
    <row r="143" s="2" customFormat="1" ht="37.8" customHeight="1">
      <c r="A143" s="38"/>
      <c r="B143" s="39"/>
      <c r="C143" s="218" t="s">
        <v>156</v>
      </c>
      <c r="D143" s="218" t="s">
        <v>129</v>
      </c>
      <c r="E143" s="219" t="s">
        <v>201</v>
      </c>
      <c r="F143" s="220" t="s">
        <v>202</v>
      </c>
      <c r="G143" s="221" t="s">
        <v>184</v>
      </c>
      <c r="H143" s="222">
        <v>5.6509999999999998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134</v>
      </c>
      <c r="BM143" s="229" t="s">
        <v>203</v>
      </c>
    </row>
    <row r="144" s="13" customFormat="1">
      <c r="A144" s="13"/>
      <c r="B144" s="231"/>
      <c r="C144" s="232"/>
      <c r="D144" s="233" t="s">
        <v>136</v>
      </c>
      <c r="E144" s="234" t="s">
        <v>1</v>
      </c>
      <c r="F144" s="235" t="s">
        <v>195</v>
      </c>
      <c r="G144" s="232"/>
      <c r="H144" s="236">
        <v>16.664999999999999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136</v>
      </c>
      <c r="AU144" s="242" t="s">
        <v>85</v>
      </c>
      <c r="AV144" s="13" t="s">
        <v>85</v>
      </c>
      <c r="AW144" s="13" t="s">
        <v>32</v>
      </c>
      <c r="AX144" s="13" t="s">
        <v>75</v>
      </c>
      <c r="AY144" s="242" t="s">
        <v>127</v>
      </c>
    </row>
    <row r="145" s="13" customFormat="1">
      <c r="A145" s="13"/>
      <c r="B145" s="231"/>
      <c r="C145" s="232"/>
      <c r="D145" s="233" t="s">
        <v>136</v>
      </c>
      <c r="E145" s="234" t="s">
        <v>1</v>
      </c>
      <c r="F145" s="235" t="s">
        <v>196</v>
      </c>
      <c r="G145" s="232"/>
      <c r="H145" s="236">
        <v>1.3040000000000001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136</v>
      </c>
      <c r="AU145" s="242" t="s">
        <v>85</v>
      </c>
      <c r="AV145" s="13" t="s">
        <v>85</v>
      </c>
      <c r="AW145" s="13" t="s">
        <v>32</v>
      </c>
      <c r="AX145" s="13" t="s">
        <v>75</v>
      </c>
      <c r="AY145" s="242" t="s">
        <v>127</v>
      </c>
    </row>
    <row r="146" s="13" customFormat="1">
      <c r="A146" s="13"/>
      <c r="B146" s="231"/>
      <c r="C146" s="232"/>
      <c r="D146" s="233" t="s">
        <v>136</v>
      </c>
      <c r="E146" s="234" t="s">
        <v>1</v>
      </c>
      <c r="F146" s="235" t="s">
        <v>197</v>
      </c>
      <c r="G146" s="232"/>
      <c r="H146" s="236">
        <v>3.6960000000000002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136</v>
      </c>
      <c r="AU146" s="242" t="s">
        <v>85</v>
      </c>
      <c r="AV146" s="13" t="s">
        <v>85</v>
      </c>
      <c r="AW146" s="13" t="s">
        <v>32</v>
      </c>
      <c r="AX146" s="13" t="s">
        <v>75</v>
      </c>
      <c r="AY146" s="242" t="s">
        <v>127</v>
      </c>
    </row>
    <row r="147" s="15" customFormat="1">
      <c r="A147" s="15"/>
      <c r="B147" s="257"/>
      <c r="C147" s="258"/>
      <c r="D147" s="233" t="s">
        <v>136</v>
      </c>
      <c r="E147" s="259" t="s">
        <v>1</v>
      </c>
      <c r="F147" s="260" t="s">
        <v>198</v>
      </c>
      <c r="G147" s="258"/>
      <c r="H147" s="261">
        <v>21.664999999999999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136</v>
      </c>
      <c r="AU147" s="267" t="s">
        <v>85</v>
      </c>
      <c r="AV147" s="15" t="s">
        <v>147</v>
      </c>
      <c r="AW147" s="15" t="s">
        <v>32</v>
      </c>
      <c r="AX147" s="15" t="s">
        <v>75</v>
      </c>
      <c r="AY147" s="267" t="s">
        <v>127</v>
      </c>
    </row>
    <row r="148" s="13" customFormat="1">
      <c r="A148" s="13"/>
      <c r="B148" s="231"/>
      <c r="C148" s="232"/>
      <c r="D148" s="233" t="s">
        <v>136</v>
      </c>
      <c r="E148" s="234" t="s">
        <v>1</v>
      </c>
      <c r="F148" s="235" t="s">
        <v>204</v>
      </c>
      <c r="G148" s="232"/>
      <c r="H148" s="236">
        <v>-16.013999999999999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136</v>
      </c>
      <c r="AU148" s="242" t="s">
        <v>85</v>
      </c>
      <c r="AV148" s="13" t="s">
        <v>85</v>
      </c>
      <c r="AW148" s="13" t="s">
        <v>32</v>
      </c>
      <c r="AX148" s="13" t="s">
        <v>75</v>
      </c>
      <c r="AY148" s="242" t="s">
        <v>127</v>
      </c>
    </row>
    <row r="149" s="15" customFormat="1">
      <c r="A149" s="15"/>
      <c r="B149" s="257"/>
      <c r="C149" s="258"/>
      <c r="D149" s="233" t="s">
        <v>136</v>
      </c>
      <c r="E149" s="259" t="s">
        <v>1</v>
      </c>
      <c r="F149" s="260" t="s">
        <v>200</v>
      </c>
      <c r="G149" s="258"/>
      <c r="H149" s="261">
        <v>-16.013999999999999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136</v>
      </c>
      <c r="AU149" s="267" t="s">
        <v>85</v>
      </c>
      <c r="AV149" s="15" t="s">
        <v>147</v>
      </c>
      <c r="AW149" s="15" t="s">
        <v>32</v>
      </c>
      <c r="AX149" s="15" t="s">
        <v>75</v>
      </c>
      <c r="AY149" s="267" t="s">
        <v>127</v>
      </c>
    </row>
    <row r="150" s="14" customFormat="1">
      <c r="A150" s="14"/>
      <c r="B150" s="243"/>
      <c r="C150" s="244"/>
      <c r="D150" s="233" t="s">
        <v>136</v>
      </c>
      <c r="E150" s="245" t="s">
        <v>1</v>
      </c>
      <c r="F150" s="246" t="s">
        <v>144</v>
      </c>
      <c r="G150" s="244"/>
      <c r="H150" s="247">
        <v>5.6509999999999998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136</v>
      </c>
      <c r="AU150" s="253" t="s">
        <v>85</v>
      </c>
      <c r="AV150" s="14" t="s">
        <v>134</v>
      </c>
      <c r="AW150" s="14" t="s">
        <v>32</v>
      </c>
      <c r="AX150" s="14" t="s">
        <v>83</v>
      </c>
      <c r="AY150" s="253" t="s">
        <v>127</v>
      </c>
    </row>
    <row r="151" s="2" customFormat="1" ht="37.8" customHeight="1">
      <c r="A151" s="38"/>
      <c r="B151" s="39"/>
      <c r="C151" s="218" t="s">
        <v>162</v>
      </c>
      <c r="D151" s="218" t="s">
        <v>129</v>
      </c>
      <c r="E151" s="219" t="s">
        <v>205</v>
      </c>
      <c r="F151" s="220" t="s">
        <v>206</v>
      </c>
      <c r="G151" s="221" t="s">
        <v>184</v>
      </c>
      <c r="H151" s="222">
        <v>28.254999999999999</v>
      </c>
      <c r="I151" s="223"/>
      <c r="J151" s="224">
        <f>ROUND(I151*H151,2)</f>
        <v>0</v>
      </c>
      <c r="K151" s="220" t="s">
        <v>133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134</v>
      </c>
      <c r="AT151" s="229" t="s">
        <v>129</v>
      </c>
      <c r="AU151" s="229" t="s">
        <v>85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134</v>
      </c>
      <c r="BM151" s="229" t="s">
        <v>207</v>
      </c>
    </row>
    <row r="152" s="13" customFormat="1">
      <c r="A152" s="13"/>
      <c r="B152" s="231"/>
      <c r="C152" s="232"/>
      <c r="D152" s="233" t="s">
        <v>136</v>
      </c>
      <c r="E152" s="234" t="s">
        <v>1</v>
      </c>
      <c r="F152" s="235" t="s">
        <v>208</v>
      </c>
      <c r="G152" s="232"/>
      <c r="H152" s="236">
        <v>28.254999999999999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136</v>
      </c>
      <c r="AU152" s="242" t="s">
        <v>85</v>
      </c>
      <c r="AV152" s="13" t="s">
        <v>85</v>
      </c>
      <c r="AW152" s="13" t="s">
        <v>32</v>
      </c>
      <c r="AX152" s="13" t="s">
        <v>83</v>
      </c>
      <c r="AY152" s="242" t="s">
        <v>127</v>
      </c>
    </row>
    <row r="153" s="2" customFormat="1" ht="24.15" customHeight="1">
      <c r="A153" s="38"/>
      <c r="B153" s="39"/>
      <c r="C153" s="218" t="s">
        <v>167</v>
      </c>
      <c r="D153" s="218" t="s">
        <v>129</v>
      </c>
      <c r="E153" s="219" t="s">
        <v>209</v>
      </c>
      <c r="F153" s="220" t="s">
        <v>210</v>
      </c>
      <c r="G153" s="221" t="s">
        <v>184</v>
      </c>
      <c r="H153" s="222">
        <v>16.013999999999999</v>
      </c>
      <c r="I153" s="223"/>
      <c r="J153" s="224">
        <f>ROUND(I153*H153,2)</f>
        <v>0</v>
      </c>
      <c r="K153" s="220" t="s">
        <v>133</v>
      </c>
      <c r="L153" s="44"/>
      <c r="M153" s="225" t="s">
        <v>1</v>
      </c>
      <c r="N153" s="226" t="s">
        <v>40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134</v>
      </c>
      <c r="AT153" s="229" t="s">
        <v>129</v>
      </c>
      <c r="AU153" s="229" t="s">
        <v>85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134</v>
      </c>
      <c r="BM153" s="229" t="s">
        <v>211</v>
      </c>
    </row>
    <row r="154" s="13" customFormat="1">
      <c r="A154" s="13"/>
      <c r="B154" s="231"/>
      <c r="C154" s="232"/>
      <c r="D154" s="233" t="s">
        <v>136</v>
      </c>
      <c r="E154" s="234" t="s">
        <v>1</v>
      </c>
      <c r="F154" s="235" t="s">
        <v>212</v>
      </c>
      <c r="G154" s="232"/>
      <c r="H154" s="236">
        <v>16.013999999999999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136</v>
      </c>
      <c r="AU154" s="242" t="s">
        <v>85</v>
      </c>
      <c r="AV154" s="13" t="s">
        <v>85</v>
      </c>
      <c r="AW154" s="13" t="s">
        <v>32</v>
      </c>
      <c r="AX154" s="13" t="s">
        <v>83</v>
      </c>
      <c r="AY154" s="242" t="s">
        <v>127</v>
      </c>
    </row>
    <row r="155" s="2" customFormat="1" ht="16.5" customHeight="1">
      <c r="A155" s="38"/>
      <c r="B155" s="39"/>
      <c r="C155" s="218" t="s">
        <v>213</v>
      </c>
      <c r="D155" s="218" t="s">
        <v>129</v>
      </c>
      <c r="E155" s="219" t="s">
        <v>214</v>
      </c>
      <c r="F155" s="220" t="s">
        <v>215</v>
      </c>
      <c r="G155" s="221" t="s">
        <v>184</v>
      </c>
      <c r="H155" s="222">
        <v>5.6509999999999998</v>
      </c>
      <c r="I155" s="223"/>
      <c r="J155" s="224">
        <f>ROUND(I155*H155,2)</f>
        <v>0</v>
      </c>
      <c r="K155" s="220" t="s">
        <v>133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134</v>
      </c>
      <c r="AT155" s="229" t="s">
        <v>129</v>
      </c>
      <c r="AU155" s="229" t="s">
        <v>85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134</v>
      </c>
      <c r="BM155" s="229" t="s">
        <v>216</v>
      </c>
    </row>
    <row r="156" s="13" customFormat="1">
      <c r="A156" s="13"/>
      <c r="B156" s="231"/>
      <c r="C156" s="232"/>
      <c r="D156" s="233" t="s">
        <v>136</v>
      </c>
      <c r="E156" s="234" t="s">
        <v>1</v>
      </c>
      <c r="F156" s="235" t="s">
        <v>217</v>
      </c>
      <c r="G156" s="232"/>
      <c r="H156" s="236">
        <v>5.6509999999999998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136</v>
      </c>
      <c r="AU156" s="242" t="s">
        <v>85</v>
      </c>
      <c r="AV156" s="13" t="s">
        <v>85</v>
      </c>
      <c r="AW156" s="13" t="s">
        <v>32</v>
      </c>
      <c r="AX156" s="13" t="s">
        <v>83</v>
      </c>
      <c r="AY156" s="242" t="s">
        <v>127</v>
      </c>
    </row>
    <row r="157" s="2" customFormat="1" ht="24.15" customHeight="1">
      <c r="A157" s="38"/>
      <c r="B157" s="39"/>
      <c r="C157" s="218" t="s">
        <v>218</v>
      </c>
      <c r="D157" s="218" t="s">
        <v>129</v>
      </c>
      <c r="E157" s="219" t="s">
        <v>219</v>
      </c>
      <c r="F157" s="220" t="s">
        <v>169</v>
      </c>
      <c r="G157" s="221" t="s">
        <v>150</v>
      </c>
      <c r="H157" s="222">
        <v>8.4770000000000003</v>
      </c>
      <c r="I157" s="223"/>
      <c r="J157" s="224">
        <f>ROUND(I157*H157,2)</f>
        <v>0</v>
      </c>
      <c r="K157" s="220" t="s">
        <v>133</v>
      </c>
      <c r="L157" s="44"/>
      <c r="M157" s="225" t="s">
        <v>1</v>
      </c>
      <c r="N157" s="226" t="s">
        <v>40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85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134</v>
      </c>
      <c r="BM157" s="229" t="s">
        <v>220</v>
      </c>
    </row>
    <row r="158" s="13" customFormat="1">
      <c r="A158" s="13"/>
      <c r="B158" s="231"/>
      <c r="C158" s="232"/>
      <c r="D158" s="233" t="s">
        <v>136</v>
      </c>
      <c r="E158" s="234" t="s">
        <v>1</v>
      </c>
      <c r="F158" s="235" t="s">
        <v>221</v>
      </c>
      <c r="G158" s="232"/>
      <c r="H158" s="236">
        <v>8.4770000000000003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136</v>
      </c>
      <c r="AU158" s="242" t="s">
        <v>85</v>
      </c>
      <c r="AV158" s="13" t="s">
        <v>85</v>
      </c>
      <c r="AW158" s="13" t="s">
        <v>32</v>
      </c>
      <c r="AX158" s="13" t="s">
        <v>83</v>
      </c>
      <c r="AY158" s="242" t="s">
        <v>127</v>
      </c>
    </row>
    <row r="159" s="2" customFormat="1" ht="24.15" customHeight="1">
      <c r="A159" s="38"/>
      <c r="B159" s="39"/>
      <c r="C159" s="218" t="s">
        <v>222</v>
      </c>
      <c r="D159" s="218" t="s">
        <v>129</v>
      </c>
      <c r="E159" s="219" t="s">
        <v>223</v>
      </c>
      <c r="F159" s="220" t="s">
        <v>224</v>
      </c>
      <c r="G159" s="221" t="s">
        <v>184</v>
      </c>
      <c r="H159" s="222">
        <v>16.013999999999999</v>
      </c>
      <c r="I159" s="223"/>
      <c r="J159" s="224">
        <f>ROUND(I159*H159,2)</f>
        <v>0</v>
      </c>
      <c r="K159" s="220" t="s">
        <v>133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134</v>
      </c>
      <c r="AT159" s="229" t="s">
        <v>129</v>
      </c>
      <c r="AU159" s="229" t="s">
        <v>85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134</v>
      </c>
      <c r="BM159" s="229" t="s">
        <v>225</v>
      </c>
    </row>
    <row r="160" s="13" customFormat="1">
      <c r="A160" s="13"/>
      <c r="B160" s="231"/>
      <c r="C160" s="232"/>
      <c r="D160" s="233" t="s">
        <v>136</v>
      </c>
      <c r="E160" s="234" t="s">
        <v>1</v>
      </c>
      <c r="F160" s="235" t="s">
        <v>212</v>
      </c>
      <c r="G160" s="232"/>
      <c r="H160" s="236">
        <v>16.013999999999999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136</v>
      </c>
      <c r="AU160" s="242" t="s">
        <v>85</v>
      </c>
      <c r="AV160" s="13" t="s">
        <v>85</v>
      </c>
      <c r="AW160" s="13" t="s">
        <v>32</v>
      </c>
      <c r="AX160" s="13" t="s">
        <v>83</v>
      </c>
      <c r="AY160" s="242" t="s">
        <v>127</v>
      </c>
    </row>
    <row r="161" s="2" customFormat="1" ht="24.15" customHeight="1">
      <c r="A161" s="38"/>
      <c r="B161" s="39"/>
      <c r="C161" s="218" t="s">
        <v>226</v>
      </c>
      <c r="D161" s="218" t="s">
        <v>129</v>
      </c>
      <c r="E161" s="219" t="s">
        <v>227</v>
      </c>
      <c r="F161" s="220" t="s">
        <v>228</v>
      </c>
      <c r="G161" s="221" t="s">
        <v>132</v>
      </c>
      <c r="H161" s="222">
        <v>16.013999999999999</v>
      </c>
      <c r="I161" s="223"/>
      <c r="J161" s="224">
        <f>ROUND(I161*H161,2)</f>
        <v>0</v>
      </c>
      <c r="K161" s="220" t="s">
        <v>133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134</v>
      </c>
      <c r="AT161" s="229" t="s">
        <v>129</v>
      </c>
      <c r="AU161" s="229" t="s">
        <v>85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134</v>
      </c>
      <c r="BM161" s="229" t="s">
        <v>229</v>
      </c>
    </row>
    <row r="162" s="13" customFormat="1">
      <c r="A162" s="13"/>
      <c r="B162" s="231"/>
      <c r="C162" s="232"/>
      <c r="D162" s="233" t="s">
        <v>136</v>
      </c>
      <c r="E162" s="234" t="s">
        <v>1</v>
      </c>
      <c r="F162" s="235" t="s">
        <v>212</v>
      </c>
      <c r="G162" s="232"/>
      <c r="H162" s="236">
        <v>16.013999999999999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136</v>
      </c>
      <c r="AU162" s="242" t="s">
        <v>85</v>
      </c>
      <c r="AV162" s="13" t="s">
        <v>85</v>
      </c>
      <c r="AW162" s="13" t="s">
        <v>32</v>
      </c>
      <c r="AX162" s="13" t="s">
        <v>83</v>
      </c>
      <c r="AY162" s="242" t="s">
        <v>127</v>
      </c>
    </row>
    <row r="163" s="2" customFormat="1" ht="24.15" customHeight="1">
      <c r="A163" s="38"/>
      <c r="B163" s="39"/>
      <c r="C163" s="218" t="s">
        <v>230</v>
      </c>
      <c r="D163" s="218" t="s">
        <v>129</v>
      </c>
      <c r="E163" s="219" t="s">
        <v>231</v>
      </c>
      <c r="F163" s="220" t="s">
        <v>232</v>
      </c>
      <c r="G163" s="221" t="s">
        <v>132</v>
      </c>
      <c r="H163" s="222">
        <v>106.76000000000001</v>
      </c>
      <c r="I163" s="223"/>
      <c r="J163" s="224">
        <f>ROUND(I163*H163,2)</f>
        <v>0</v>
      </c>
      <c r="K163" s="220" t="s">
        <v>133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134</v>
      </c>
      <c r="AT163" s="229" t="s">
        <v>129</v>
      </c>
      <c r="AU163" s="229" t="s">
        <v>85</v>
      </c>
      <c r="AY163" s="17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134</v>
      </c>
      <c r="BM163" s="229" t="s">
        <v>233</v>
      </c>
    </row>
    <row r="164" s="13" customFormat="1">
      <c r="A164" s="13"/>
      <c r="B164" s="231"/>
      <c r="C164" s="232"/>
      <c r="D164" s="233" t="s">
        <v>136</v>
      </c>
      <c r="E164" s="234" t="s">
        <v>1</v>
      </c>
      <c r="F164" s="235" t="s">
        <v>234</v>
      </c>
      <c r="G164" s="232"/>
      <c r="H164" s="236">
        <v>106.76000000000001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136</v>
      </c>
      <c r="AU164" s="242" t="s">
        <v>85</v>
      </c>
      <c r="AV164" s="13" t="s">
        <v>85</v>
      </c>
      <c r="AW164" s="13" t="s">
        <v>32</v>
      </c>
      <c r="AX164" s="13" t="s">
        <v>83</v>
      </c>
      <c r="AY164" s="242" t="s">
        <v>127</v>
      </c>
    </row>
    <row r="165" s="2" customFormat="1" ht="16.5" customHeight="1">
      <c r="A165" s="38"/>
      <c r="B165" s="39"/>
      <c r="C165" s="268" t="s">
        <v>235</v>
      </c>
      <c r="D165" s="268" t="s">
        <v>236</v>
      </c>
      <c r="E165" s="269" t="s">
        <v>237</v>
      </c>
      <c r="F165" s="270" t="s">
        <v>238</v>
      </c>
      <c r="G165" s="271" t="s">
        <v>239</v>
      </c>
      <c r="H165" s="272">
        <v>2.1349999999999998</v>
      </c>
      <c r="I165" s="273"/>
      <c r="J165" s="274">
        <f>ROUND(I165*H165,2)</f>
        <v>0</v>
      </c>
      <c r="K165" s="270" t="s">
        <v>133</v>
      </c>
      <c r="L165" s="275"/>
      <c r="M165" s="276" t="s">
        <v>1</v>
      </c>
      <c r="N165" s="277" t="s">
        <v>40</v>
      </c>
      <c r="O165" s="91"/>
      <c r="P165" s="227">
        <f>O165*H165</f>
        <v>0</v>
      </c>
      <c r="Q165" s="227">
        <v>0.001</v>
      </c>
      <c r="R165" s="227">
        <f>Q165*H165</f>
        <v>0.0021349999999999997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213</v>
      </c>
      <c r="AT165" s="229" t="s">
        <v>236</v>
      </c>
      <c r="AU165" s="229" t="s">
        <v>85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134</v>
      </c>
      <c r="BM165" s="229" t="s">
        <v>240</v>
      </c>
    </row>
    <row r="166" s="13" customFormat="1">
      <c r="A166" s="13"/>
      <c r="B166" s="231"/>
      <c r="C166" s="232"/>
      <c r="D166" s="233" t="s">
        <v>136</v>
      </c>
      <c r="E166" s="232"/>
      <c r="F166" s="235" t="s">
        <v>241</v>
      </c>
      <c r="G166" s="232"/>
      <c r="H166" s="236">
        <v>2.1349999999999998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136</v>
      </c>
      <c r="AU166" s="242" t="s">
        <v>85</v>
      </c>
      <c r="AV166" s="13" t="s">
        <v>85</v>
      </c>
      <c r="AW166" s="13" t="s">
        <v>4</v>
      </c>
      <c r="AX166" s="13" t="s">
        <v>83</v>
      </c>
      <c r="AY166" s="242" t="s">
        <v>127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156</v>
      </c>
      <c r="F167" s="216" t="s">
        <v>242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SUM(P168:P182)</f>
        <v>0</v>
      </c>
      <c r="Q167" s="210"/>
      <c r="R167" s="211">
        <f>SUM(R168:R182)</f>
        <v>20.710260699999999</v>
      </c>
      <c r="S167" s="210"/>
      <c r="T167" s="212">
        <f>SUM(T168:T182)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74</v>
      </c>
      <c r="AU167" s="214" t="s">
        <v>83</v>
      </c>
      <c r="AY167" s="213" t="s">
        <v>127</v>
      </c>
      <c r="BK167" s="215">
        <f>SUM(BK168:BK182)</f>
        <v>0</v>
      </c>
    </row>
    <row r="168" s="2" customFormat="1" ht="24.15" customHeight="1">
      <c r="A168" s="38"/>
      <c r="B168" s="39"/>
      <c r="C168" s="218" t="s">
        <v>243</v>
      </c>
      <c r="D168" s="218" t="s">
        <v>129</v>
      </c>
      <c r="E168" s="219" t="s">
        <v>244</v>
      </c>
      <c r="F168" s="220" t="s">
        <v>245</v>
      </c>
      <c r="G168" s="221" t="s">
        <v>132</v>
      </c>
      <c r="H168" s="222">
        <v>1690.73</v>
      </c>
      <c r="I168" s="223"/>
      <c r="J168" s="224">
        <f>ROUND(I168*H168,2)</f>
        <v>0</v>
      </c>
      <c r="K168" s="220" t="s">
        <v>133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134</v>
      </c>
      <c r="AT168" s="229" t="s">
        <v>129</v>
      </c>
      <c r="AU168" s="229" t="s">
        <v>85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134</v>
      </c>
      <c r="BM168" s="229" t="s">
        <v>246</v>
      </c>
    </row>
    <row r="169" s="13" customFormat="1">
      <c r="A169" s="13"/>
      <c r="B169" s="231"/>
      <c r="C169" s="232"/>
      <c r="D169" s="233" t="s">
        <v>136</v>
      </c>
      <c r="E169" s="234" t="s">
        <v>1</v>
      </c>
      <c r="F169" s="235" t="s">
        <v>247</v>
      </c>
      <c r="G169" s="232"/>
      <c r="H169" s="236">
        <v>1343.8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136</v>
      </c>
      <c r="AU169" s="242" t="s">
        <v>85</v>
      </c>
      <c r="AV169" s="13" t="s">
        <v>85</v>
      </c>
      <c r="AW169" s="13" t="s">
        <v>32</v>
      </c>
      <c r="AX169" s="13" t="s">
        <v>75</v>
      </c>
      <c r="AY169" s="242" t="s">
        <v>127</v>
      </c>
    </row>
    <row r="170" s="13" customFormat="1">
      <c r="A170" s="13"/>
      <c r="B170" s="231"/>
      <c r="C170" s="232"/>
      <c r="D170" s="233" t="s">
        <v>136</v>
      </c>
      <c r="E170" s="234" t="s">
        <v>1</v>
      </c>
      <c r="F170" s="235" t="s">
        <v>248</v>
      </c>
      <c r="G170" s="232"/>
      <c r="H170" s="236">
        <v>163.47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136</v>
      </c>
      <c r="AU170" s="242" t="s">
        <v>85</v>
      </c>
      <c r="AV170" s="13" t="s">
        <v>85</v>
      </c>
      <c r="AW170" s="13" t="s">
        <v>32</v>
      </c>
      <c r="AX170" s="13" t="s">
        <v>75</v>
      </c>
      <c r="AY170" s="242" t="s">
        <v>127</v>
      </c>
    </row>
    <row r="171" s="13" customFormat="1">
      <c r="A171" s="13"/>
      <c r="B171" s="231"/>
      <c r="C171" s="232"/>
      <c r="D171" s="233" t="s">
        <v>136</v>
      </c>
      <c r="E171" s="234" t="s">
        <v>1</v>
      </c>
      <c r="F171" s="235" t="s">
        <v>249</v>
      </c>
      <c r="G171" s="232"/>
      <c r="H171" s="236">
        <v>183.46000000000001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136</v>
      </c>
      <c r="AU171" s="242" t="s">
        <v>85</v>
      </c>
      <c r="AV171" s="13" t="s">
        <v>85</v>
      </c>
      <c r="AW171" s="13" t="s">
        <v>32</v>
      </c>
      <c r="AX171" s="13" t="s">
        <v>75</v>
      </c>
      <c r="AY171" s="242" t="s">
        <v>127</v>
      </c>
    </row>
    <row r="172" s="14" customFormat="1">
      <c r="A172" s="14"/>
      <c r="B172" s="243"/>
      <c r="C172" s="244"/>
      <c r="D172" s="233" t="s">
        <v>136</v>
      </c>
      <c r="E172" s="245" t="s">
        <v>1</v>
      </c>
      <c r="F172" s="246" t="s">
        <v>144</v>
      </c>
      <c r="G172" s="244"/>
      <c r="H172" s="247">
        <v>1690.73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136</v>
      </c>
      <c r="AU172" s="253" t="s">
        <v>85</v>
      </c>
      <c r="AV172" s="14" t="s">
        <v>134</v>
      </c>
      <c r="AW172" s="14" t="s">
        <v>32</v>
      </c>
      <c r="AX172" s="14" t="s">
        <v>83</v>
      </c>
      <c r="AY172" s="253" t="s">
        <v>127</v>
      </c>
    </row>
    <row r="173" s="2" customFormat="1" ht="24.15" customHeight="1">
      <c r="A173" s="38"/>
      <c r="B173" s="39"/>
      <c r="C173" s="218" t="s">
        <v>8</v>
      </c>
      <c r="D173" s="218" t="s">
        <v>129</v>
      </c>
      <c r="E173" s="219" t="s">
        <v>250</v>
      </c>
      <c r="F173" s="220" t="s">
        <v>251</v>
      </c>
      <c r="G173" s="221" t="s">
        <v>132</v>
      </c>
      <c r="H173" s="222">
        <v>1343.8499999999999</v>
      </c>
      <c r="I173" s="223"/>
      <c r="J173" s="224">
        <f>ROUND(I173*H173,2)</f>
        <v>0</v>
      </c>
      <c r="K173" s="220" t="s">
        <v>133</v>
      </c>
      <c r="L173" s="44"/>
      <c r="M173" s="225" t="s">
        <v>1</v>
      </c>
      <c r="N173" s="226" t="s">
        <v>40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134</v>
      </c>
      <c r="AT173" s="229" t="s">
        <v>129</v>
      </c>
      <c r="AU173" s="229" t="s">
        <v>85</v>
      </c>
      <c r="AY173" s="17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134</v>
      </c>
      <c r="BM173" s="229" t="s">
        <v>252</v>
      </c>
    </row>
    <row r="174" s="13" customFormat="1">
      <c r="A174" s="13"/>
      <c r="B174" s="231"/>
      <c r="C174" s="232"/>
      <c r="D174" s="233" t="s">
        <v>136</v>
      </c>
      <c r="E174" s="234" t="s">
        <v>1</v>
      </c>
      <c r="F174" s="235" t="s">
        <v>253</v>
      </c>
      <c r="G174" s="232"/>
      <c r="H174" s="236">
        <v>1343.8499999999999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136</v>
      </c>
      <c r="AU174" s="242" t="s">
        <v>85</v>
      </c>
      <c r="AV174" s="13" t="s">
        <v>85</v>
      </c>
      <c r="AW174" s="13" t="s">
        <v>32</v>
      </c>
      <c r="AX174" s="13" t="s">
        <v>83</v>
      </c>
      <c r="AY174" s="242" t="s">
        <v>127</v>
      </c>
    </row>
    <row r="175" s="2" customFormat="1" ht="24.15" customHeight="1">
      <c r="A175" s="38"/>
      <c r="B175" s="39"/>
      <c r="C175" s="218" t="s">
        <v>254</v>
      </c>
      <c r="D175" s="218" t="s">
        <v>129</v>
      </c>
      <c r="E175" s="219" t="s">
        <v>255</v>
      </c>
      <c r="F175" s="220" t="s">
        <v>256</v>
      </c>
      <c r="G175" s="221" t="s">
        <v>132</v>
      </c>
      <c r="H175" s="222">
        <v>1343.8499999999999</v>
      </c>
      <c r="I175" s="223"/>
      <c r="J175" s="224">
        <f>ROUND(I175*H175,2)</f>
        <v>0</v>
      </c>
      <c r="K175" s="220" t="s">
        <v>133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134</v>
      </c>
      <c r="AT175" s="229" t="s">
        <v>129</v>
      </c>
      <c r="AU175" s="229" t="s">
        <v>85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134</v>
      </c>
      <c r="BM175" s="229" t="s">
        <v>257</v>
      </c>
    </row>
    <row r="176" s="13" customFormat="1">
      <c r="A176" s="13"/>
      <c r="B176" s="231"/>
      <c r="C176" s="232"/>
      <c r="D176" s="233" t="s">
        <v>136</v>
      </c>
      <c r="E176" s="234" t="s">
        <v>1</v>
      </c>
      <c r="F176" s="235" t="s">
        <v>253</v>
      </c>
      <c r="G176" s="232"/>
      <c r="H176" s="236">
        <v>1343.8499999999999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136</v>
      </c>
      <c r="AU176" s="242" t="s">
        <v>85</v>
      </c>
      <c r="AV176" s="13" t="s">
        <v>85</v>
      </c>
      <c r="AW176" s="13" t="s">
        <v>32</v>
      </c>
      <c r="AX176" s="13" t="s">
        <v>83</v>
      </c>
      <c r="AY176" s="242" t="s">
        <v>127</v>
      </c>
    </row>
    <row r="177" s="2" customFormat="1" ht="33" customHeight="1">
      <c r="A177" s="38"/>
      <c r="B177" s="39"/>
      <c r="C177" s="218" t="s">
        <v>258</v>
      </c>
      <c r="D177" s="218" t="s">
        <v>129</v>
      </c>
      <c r="E177" s="219" t="s">
        <v>259</v>
      </c>
      <c r="F177" s="220" t="s">
        <v>260</v>
      </c>
      <c r="G177" s="221" t="s">
        <v>132</v>
      </c>
      <c r="H177" s="222">
        <v>1343.8499999999999</v>
      </c>
      <c r="I177" s="223"/>
      <c r="J177" s="224">
        <f>ROUND(I177*H177,2)</f>
        <v>0</v>
      </c>
      <c r="K177" s="220" t="s">
        <v>133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0.015400000000000001</v>
      </c>
      <c r="R177" s="227">
        <f>Q177*H177</f>
        <v>20.69529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134</v>
      </c>
      <c r="AT177" s="229" t="s">
        <v>129</v>
      </c>
      <c r="AU177" s="229" t="s">
        <v>85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134</v>
      </c>
      <c r="BM177" s="229" t="s">
        <v>261</v>
      </c>
    </row>
    <row r="178" s="13" customFormat="1">
      <c r="A178" s="13"/>
      <c r="B178" s="231"/>
      <c r="C178" s="232"/>
      <c r="D178" s="233" t="s">
        <v>136</v>
      </c>
      <c r="E178" s="234" t="s">
        <v>1</v>
      </c>
      <c r="F178" s="235" t="s">
        <v>253</v>
      </c>
      <c r="G178" s="232"/>
      <c r="H178" s="236">
        <v>1343.8499999999999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136</v>
      </c>
      <c r="AU178" s="242" t="s">
        <v>85</v>
      </c>
      <c r="AV178" s="13" t="s">
        <v>85</v>
      </c>
      <c r="AW178" s="13" t="s">
        <v>32</v>
      </c>
      <c r="AX178" s="13" t="s">
        <v>83</v>
      </c>
      <c r="AY178" s="242" t="s">
        <v>127</v>
      </c>
    </row>
    <row r="179" s="2" customFormat="1" ht="24.15" customHeight="1">
      <c r="A179" s="38"/>
      <c r="B179" s="39"/>
      <c r="C179" s="218" t="s">
        <v>262</v>
      </c>
      <c r="D179" s="218" t="s">
        <v>129</v>
      </c>
      <c r="E179" s="219" t="s">
        <v>263</v>
      </c>
      <c r="F179" s="220" t="s">
        <v>264</v>
      </c>
      <c r="G179" s="221" t="s">
        <v>140</v>
      </c>
      <c r="H179" s="222">
        <v>1497.0699999999999</v>
      </c>
      <c r="I179" s="223"/>
      <c r="J179" s="224">
        <f>ROUND(I179*H179,2)</f>
        <v>0</v>
      </c>
      <c r="K179" s="220" t="s">
        <v>133</v>
      </c>
      <c r="L179" s="44"/>
      <c r="M179" s="225" t="s">
        <v>1</v>
      </c>
      <c r="N179" s="226" t="s">
        <v>40</v>
      </c>
      <c r="O179" s="91"/>
      <c r="P179" s="227">
        <f>O179*H179</f>
        <v>0</v>
      </c>
      <c r="Q179" s="227">
        <v>1.0000000000000001E-05</v>
      </c>
      <c r="R179" s="227">
        <f>Q179*H179</f>
        <v>0.0149707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134</v>
      </c>
      <c r="AT179" s="229" t="s">
        <v>129</v>
      </c>
      <c r="AU179" s="229" t="s">
        <v>85</v>
      </c>
      <c r="AY179" s="17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134</v>
      </c>
      <c r="BM179" s="229" t="s">
        <v>265</v>
      </c>
    </row>
    <row r="180" s="13" customFormat="1">
      <c r="A180" s="13"/>
      <c r="B180" s="231"/>
      <c r="C180" s="232"/>
      <c r="D180" s="233" t="s">
        <v>136</v>
      </c>
      <c r="E180" s="234" t="s">
        <v>1</v>
      </c>
      <c r="F180" s="235" t="s">
        <v>266</v>
      </c>
      <c r="G180" s="232"/>
      <c r="H180" s="236">
        <v>478.14999999999998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136</v>
      </c>
      <c r="AU180" s="242" t="s">
        <v>85</v>
      </c>
      <c r="AV180" s="13" t="s">
        <v>85</v>
      </c>
      <c r="AW180" s="13" t="s">
        <v>32</v>
      </c>
      <c r="AX180" s="13" t="s">
        <v>75</v>
      </c>
      <c r="AY180" s="242" t="s">
        <v>127</v>
      </c>
    </row>
    <row r="181" s="13" customFormat="1">
      <c r="A181" s="13"/>
      <c r="B181" s="231"/>
      <c r="C181" s="232"/>
      <c r="D181" s="233" t="s">
        <v>136</v>
      </c>
      <c r="E181" s="234" t="s">
        <v>1</v>
      </c>
      <c r="F181" s="235" t="s">
        <v>267</v>
      </c>
      <c r="G181" s="232"/>
      <c r="H181" s="236">
        <v>1018.92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136</v>
      </c>
      <c r="AU181" s="242" t="s">
        <v>85</v>
      </c>
      <c r="AV181" s="13" t="s">
        <v>85</v>
      </c>
      <c r="AW181" s="13" t="s">
        <v>32</v>
      </c>
      <c r="AX181" s="13" t="s">
        <v>75</v>
      </c>
      <c r="AY181" s="242" t="s">
        <v>127</v>
      </c>
    </row>
    <row r="182" s="14" customFormat="1">
      <c r="A182" s="14"/>
      <c r="B182" s="243"/>
      <c r="C182" s="244"/>
      <c r="D182" s="233" t="s">
        <v>136</v>
      </c>
      <c r="E182" s="245" t="s">
        <v>1</v>
      </c>
      <c r="F182" s="246" t="s">
        <v>144</v>
      </c>
      <c r="G182" s="244"/>
      <c r="H182" s="247">
        <v>1497.0699999999999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136</v>
      </c>
      <c r="AU182" s="253" t="s">
        <v>85</v>
      </c>
      <c r="AV182" s="14" t="s">
        <v>134</v>
      </c>
      <c r="AW182" s="14" t="s">
        <v>32</v>
      </c>
      <c r="AX182" s="14" t="s">
        <v>83</v>
      </c>
      <c r="AY182" s="253" t="s">
        <v>127</v>
      </c>
    </row>
    <row r="183" s="12" customFormat="1" ht="22.8" customHeight="1">
      <c r="A183" s="12"/>
      <c r="B183" s="202"/>
      <c r="C183" s="203"/>
      <c r="D183" s="204" t="s">
        <v>74</v>
      </c>
      <c r="E183" s="216" t="s">
        <v>218</v>
      </c>
      <c r="F183" s="216" t="s">
        <v>268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SUM(P184:P187)</f>
        <v>0</v>
      </c>
      <c r="Q183" s="210"/>
      <c r="R183" s="211">
        <f>SUM(R184:R187)</f>
        <v>80.9566911</v>
      </c>
      <c r="S183" s="210"/>
      <c r="T183" s="212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83</v>
      </c>
      <c r="AT183" s="214" t="s">
        <v>74</v>
      </c>
      <c r="AU183" s="214" t="s">
        <v>83</v>
      </c>
      <c r="AY183" s="213" t="s">
        <v>127</v>
      </c>
      <c r="BK183" s="215">
        <f>SUM(BK184:BK187)</f>
        <v>0</v>
      </c>
    </row>
    <row r="184" s="2" customFormat="1" ht="24.15" customHeight="1">
      <c r="A184" s="38"/>
      <c r="B184" s="39"/>
      <c r="C184" s="218" t="s">
        <v>269</v>
      </c>
      <c r="D184" s="218" t="s">
        <v>129</v>
      </c>
      <c r="E184" s="219" t="s">
        <v>270</v>
      </c>
      <c r="F184" s="220" t="s">
        <v>271</v>
      </c>
      <c r="G184" s="221" t="s">
        <v>140</v>
      </c>
      <c r="H184" s="222">
        <v>541.76999999999998</v>
      </c>
      <c r="I184" s="223"/>
      <c r="J184" s="224">
        <f>ROUND(I184*H184,2)</f>
        <v>0</v>
      </c>
      <c r="K184" s="220" t="s">
        <v>133</v>
      </c>
      <c r="L184" s="44"/>
      <c r="M184" s="225" t="s">
        <v>1</v>
      </c>
      <c r="N184" s="226" t="s">
        <v>40</v>
      </c>
      <c r="O184" s="91"/>
      <c r="P184" s="227">
        <f>O184*H184</f>
        <v>0</v>
      </c>
      <c r="Q184" s="227">
        <v>0.14943000000000001</v>
      </c>
      <c r="R184" s="227">
        <f>Q184*H184</f>
        <v>80.9566911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134</v>
      </c>
      <c r="AT184" s="229" t="s">
        <v>129</v>
      </c>
      <c r="AU184" s="229" t="s">
        <v>85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134</v>
      </c>
      <c r="BM184" s="229" t="s">
        <v>272</v>
      </c>
    </row>
    <row r="185" s="13" customFormat="1">
      <c r="A185" s="13"/>
      <c r="B185" s="231"/>
      <c r="C185" s="232"/>
      <c r="D185" s="233" t="s">
        <v>136</v>
      </c>
      <c r="E185" s="234" t="s">
        <v>1</v>
      </c>
      <c r="F185" s="235" t="s">
        <v>273</v>
      </c>
      <c r="G185" s="232"/>
      <c r="H185" s="236">
        <v>297.55000000000001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136</v>
      </c>
      <c r="AU185" s="242" t="s">
        <v>85</v>
      </c>
      <c r="AV185" s="13" t="s">
        <v>85</v>
      </c>
      <c r="AW185" s="13" t="s">
        <v>32</v>
      </c>
      <c r="AX185" s="13" t="s">
        <v>75</v>
      </c>
      <c r="AY185" s="242" t="s">
        <v>127</v>
      </c>
    </row>
    <row r="186" s="13" customFormat="1">
      <c r="A186" s="13"/>
      <c r="B186" s="231"/>
      <c r="C186" s="232"/>
      <c r="D186" s="233" t="s">
        <v>136</v>
      </c>
      <c r="E186" s="234" t="s">
        <v>1</v>
      </c>
      <c r="F186" s="235" t="s">
        <v>274</v>
      </c>
      <c r="G186" s="232"/>
      <c r="H186" s="236">
        <v>244.22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136</v>
      </c>
      <c r="AU186" s="242" t="s">
        <v>85</v>
      </c>
      <c r="AV186" s="13" t="s">
        <v>85</v>
      </c>
      <c r="AW186" s="13" t="s">
        <v>32</v>
      </c>
      <c r="AX186" s="13" t="s">
        <v>75</v>
      </c>
      <c r="AY186" s="242" t="s">
        <v>127</v>
      </c>
    </row>
    <row r="187" s="14" customFormat="1">
      <c r="A187" s="14"/>
      <c r="B187" s="243"/>
      <c r="C187" s="244"/>
      <c r="D187" s="233" t="s">
        <v>136</v>
      </c>
      <c r="E187" s="245" t="s">
        <v>1</v>
      </c>
      <c r="F187" s="246" t="s">
        <v>144</v>
      </c>
      <c r="G187" s="244"/>
      <c r="H187" s="247">
        <v>541.76999999999998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136</v>
      </c>
      <c r="AU187" s="253" t="s">
        <v>85</v>
      </c>
      <c r="AV187" s="14" t="s">
        <v>134</v>
      </c>
      <c r="AW187" s="14" t="s">
        <v>32</v>
      </c>
      <c r="AX187" s="14" t="s">
        <v>83</v>
      </c>
      <c r="AY187" s="253" t="s">
        <v>127</v>
      </c>
    </row>
    <row r="188" s="12" customFormat="1" ht="22.8" customHeight="1">
      <c r="A188" s="12"/>
      <c r="B188" s="202"/>
      <c r="C188" s="203"/>
      <c r="D188" s="204" t="s">
        <v>74</v>
      </c>
      <c r="E188" s="216" t="s">
        <v>275</v>
      </c>
      <c r="F188" s="216" t="s">
        <v>276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P189</f>
        <v>0</v>
      </c>
      <c r="Q188" s="210"/>
      <c r="R188" s="211">
        <f>R189</f>
        <v>0</v>
      </c>
      <c r="S188" s="210"/>
      <c r="T188" s="212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74</v>
      </c>
      <c r="AU188" s="214" t="s">
        <v>83</v>
      </c>
      <c r="AY188" s="213" t="s">
        <v>127</v>
      </c>
      <c r="BK188" s="215">
        <f>BK189</f>
        <v>0</v>
      </c>
    </row>
    <row r="189" s="2" customFormat="1" ht="16.5" customHeight="1">
      <c r="A189" s="38"/>
      <c r="B189" s="39"/>
      <c r="C189" s="218" t="s">
        <v>277</v>
      </c>
      <c r="D189" s="218" t="s">
        <v>129</v>
      </c>
      <c r="E189" s="219" t="s">
        <v>278</v>
      </c>
      <c r="F189" s="220" t="s">
        <v>279</v>
      </c>
      <c r="G189" s="221" t="s">
        <v>150</v>
      </c>
      <c r="H189" s="222">
        <v>101.669</v>
      </c>
      <c r="I189" s="223"/>
      <c r="J189" s="224">
        <f>ROUND(I189*H189,2)</f>
        <v>0</v>
      </c>
      <c r="K189" s="220" t="s">
        <v>133</v>
      </c>
      <c r="L189" s="44"/>
      <c r="M189" s="278" t="s">
        <v>1</v>
      </c>
      <c r="N189" s="279" t="s">
        <v>40</v>
      </c>
      <c r="O189" s="280"/>
      <c r="P189" s="281">
        <f>O189*H189</f>
        <v>0</v>
      </c>
      <c r="Q189" s="281">
        <v>0</v>
      </c>
      <c r="R189" s="281">
        <f>Q189*H189</f>
        <v>0</v>
      </c>
      <c r="S189" s="281">
        <v>0</v>
      </c>
      <c r="T189" s="2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134</v>
      </c>
      <c r="AT189" s="229" t="s">
        <v>129</v>
      </c>
      <c r="AU189" s="229" t="s">
        <v>85</v>
      </c>
      <c r="AY189" s="17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134</v>
      </c>
      <c r="BM189" s="229" t="s">
        <v>280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4/ygby0+miBYzP04Bc9bdlvx7pj8B6PS+HfNmkIdpVe2jPfVPzE4MaxmE3JrZyCO1heVRkLuTZr/mo1bfx8ZbQ==" hashValue="Z08EtRtOgWo8sY7ffTAeXoLzKsFpnatAvb7DNG0NTfVOHCQ4kWwNrrQC7WRvIYHcPQIPFMhwdhvVdkS+nInxxg==" algorithmName="SHA-512" password="D9E1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ROUND((SUM(BE119:BE144)),  2)</f>
        <v>0</v>
      </c>
      <c r="G33" s="38"/>
      <c r="H33" s="38"/>
      <c r="I33" s="155">
        <v>0.20999999999999999</v>
      </c>
      <c r="J33" s="154">
        <f>ROUND(((SUM(BE119:BE144))*I33),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ROUND((SUM(BF119:BF144)),  2)</f>
        <v>0</v>
      </c>
      <c r="G34" s="38"/>
      <c r="H34" s="38"/>
      <c r="I34" s="155">
        <v>0.14999999999999999</v>
      </c>
      <c r="J34" s="154">
        <f>ROUND(((SUM(BF119:BF144))*I34),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SO03 - Odstranění původního prostoru skoku dalekého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V01 - Rekonstrukce sportovního areálu ZŠ Školní, Vrchlabí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SO03 - Odstranění původního prostoru skoku dalekého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Vrchlabí</v>
      </c>
      <c r="G113" s="40"/>
      <c r="H113" s="40"/>
      <c r="I113" s="32" t="s">
        <v>22</v>
      </c>
      <c r="J113" s="79" t="str">
        <f>IF(J12="","",J12)</f>
        <v>17. 10. 2023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>Techtex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113</v>
      </c>
      <c r="D118" s="194" t="s">
        <v>60</v>
      </c>
      <c r="E118" s="194" t="s">
        <v>56</v>
      </c>
      <c r="F118" s="194" t="s">
        <v>57</v>
      </c>
      <c r="G118" s="194" t="s">
        <v>114</v>
      </c>
      <c r="H118" s="194" t="s">
        <v>115</v>
      </c>
      <c r="I118" s="194" t="s">
        <v>116</v>
      </c>
      <c r="J118" s="194" t="s">
        <v>106</v>
      </c>
      <c r="K118" s="195" t="s">
        <v>117</v>
      </c>
      <c r="L118" s="196"/>
      <c r="M118" s="100" t="s">
        <v>1</v>
      </c>
      <c r="N118" s="101" t="s">
        <v>39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60.525569399999995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125</v>
      </c>
      <c r="F120" s="205" t="s">
        <v>126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P121+P134</f>
        <v>0</v>
      </c>
      <c r="Q120" s="210"/>
      <c r="R120" s="211">
        <f>R121+R134</f>
        <v>0</v>
      </c>
      <c r="S120" s="210"/>
      <c r="T120" s="212">
        <f>T121+T134</f>
        <v>60.525569399999995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75</v>
      </c>
      <c r="AY120" s="213" t="s">
        <v>127</v>
      </c>
      <c r="BK120" s="215">
        <f>BK121+BK134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83</v>
      </c>
      <c r="F121" s="216" t="s">
        <v>128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SUM(P122:P133)</f>
        <v>0</v>
      </c>
      <c r="Q121" s="210"/>
      <c r="R121" s="211">
        <f>SUM(R122:R133)</f>
        <v>0</v>
      </c>
      <c r="S121" s="210"/>
      <c r="T121" s="212">
        <f>SUM(T122:T133)</f>
        <v>60.525569399999995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83</v>
      </c>
      <c r="AY121" s="213" t="s">
        <v>127</v>
      </c>
      <c r="BK121" s="215">
        <f>SUM(BK122:BK133)</f>
        <v>0</v>
      </c>
    </row>
    <row r="122" s="2" customFormat="1" ht="24.15" customHeight="1">
      <c r="A122" s="38"/>
      <c r="B122" s="39"/>
      <c r="C122" s="218" t="s">
        <v>83</v>
      </c>
      <c r="D122" s="218" t="s">
        <v>129</v>
      </c>
      <c r="E122" s="219" t="s">
        <v>282</v>
      </c>
      <c r="F122" s="220" t="s">
        <v>283</v>
      </c>
      <c r="G122" s="221" t="s">
        <v>132</v>
      </c>
      <c r="H122" s="222">
        <v>37.814999999999998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40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0.0027599999999999999</v>
      </c>
      <c r="T122" s="228">
        <f>S122*H122</f>
        <v>0.10436939999999999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134</v>
      </c>
      <c r="AT122" s="229" t="s">
        <v>129</v>
      </c>
      <c r="AU122" s="229" t="s">
        <v>85</v>
      </c>
      <c r="AY122" s="17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134</v>
      </c>
      <c r="BM122" s="229" t="s">
        <v>284</v>
      </c>
    </row>
    <row r="123" s="13" customFormat="1">
      <c r="A123" s="13"/>
      <c r="B123" s="231"/>
      <c r="C123" s="232"/>
      <c r="D123" s="233" t="s">
        <v>136</v>
      </c>
      <c r="E123" s="234" t="s">
        <v>1</v>
      </c>
      <c r="F123" s="235" t="s">
        <v>285</v>
      </c>
      <c r="G123" s="232"/>
      <c r="H123" s="236">
        <v>37.814999999999998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136</v>
      </c>
      <c r="AU123" s="242" t="s">
        <v>85</v>
      </c>
      <c r="AV123" s="13" t="s">
        <v>85</v>
      </c>
      <c r="AW123" s="13" t="s">
        <v>32</v>
      </c>
      <c r="AX123" s="13" t="s">
        <v>83</v>
      </c>
      <c r="AY123" s="242" t="s">
        <v>127</v>
      </c>
    </row>
    <row r="124" s="2" customFormat="1" ht="24.15" customHeight="1">
      <c r="A124" s="38"/>
      <c r="B124" s="39"/>
      <c r="C124" s="218" t="s">
        <v>85</v>
      </c>
      <c r="D124" s="218" t="s">
        <v>129</v>
      </c>
      <c r="E124" s="219" t="s">
        <v>286</v>
      </c>
      <c r="F124" s="220" t="s">
        <v>287</v>
      </c>
      <c r="G124" s="221" t="s">
        <v>132</v>
      </c>
      <c r="H124" s="222">
        <v>22.975999999999999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0.5</v>
      </c>
      <c r="T124" s="228">
        <f>S124*H124</f>
        <v>11.488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134</v>
      </c>
      <c r="AT124" s="229" t="s">
        <v>129</v>
      </c>
      <c r="AU124" s="229" t="s">
        <v>85</v>
      </c>
      <c r="AY124" s="17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134</v>
      </c>
      <c r="BM124" s="229" t="s">
        <v>288</v>
      </c>
    </row>
    <row r="125" s="13" customFormat="1">
      <c r="A125" s="13"/>
      <c r="B125" s="231"/>
      <c r="C125" s="232"/>
      <c r="D125" s="233" t="s">
        <v>136</v>
      </c>
      <c r="E125" s="234" t="s">
        <v>1</v>
      </c>
      <c r="F125" s="235" t="s">
        <v>289</v>
      </c>
      <c r="G125" s="232"/>
      <c r="H125" s="236">
        <v>22.975999999999999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136</v>
      </c>
      <c r="AU125" s="242" t="s">
        <v>85</v>
      </c>
      <c r="AV125" s="13" t="s">
        <v>85</v>
      </c>
      <c r="AW125" s="13" t="s">
        <v>32</v>
      </c>
      <c r="AX125" s="13" t="s">
        <v>83</v>
      </c>
      <c r="AY125" s="242" t="s">
        <v>127</v>
      </c>
    </row>
    <row r="126" s="2" customFormat="1" ht="24.15" customHeight="1">
      <c r="A126" s="38"/>
      <c r="B126" s="39"/>
      <c r="C126" s="218" t="s">
        <v>147</v>
      </c>
      <c r="D126" s="218" t="s">
        <v>129</v>
      </c>
      <c r="E126" s="219" t="s">
        <v>290</v>
      </c>
      <c r="F126" s="220" t="s">
        <v>291</v>
      </c>
      <c r="G126" s="221" t="s">
        <v>132</v>
      </c>
      <c r="H126" s="222">
        <v>37.814999999999998</v>
      </c>
      <c r="I126" s="223"/>
      <c r="J126" s="224">
        <f>ROUND(I126*H126,2)</f>
        <v>0</v>
      </c>
      <c r="K126" s="220" t="s">
        <v>133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0.17999999999999999</v>
      </c>
      <c r="T126" s="228">
        <f>S126*H126</f>
        <v>6.8066999999999993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129</v>
      </c>
      <c r="AU126" s="229" t="s">
        <v>85</v>
      </c>
      <c r="AY126" s="17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134</v>
      </c>
      <c r="BM126" s="229" t="s">
        <v>292</v>
      </c>
    </row>
    <row r="127" s="13" customFormat="1">
      <c r="A127" s="13"/>
      <c r="B127" s="231"/>
      <c r="C127" s="232"/>
      <c r="D127" s="233" t="s">
        <v>136</v>
      </c>
      <c r="E127" s="234" t="s">
        <v>1</v>
      </c>
      <c r="F127" s="235" t="s">
        <v>285</v>
      </c>
      <c r="G127" s="232"/>
      <c r="H127" s="236">
        <v>37.814999999999998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136</v>
      </c>
      <c r="AU127" s="242" t="s">
        <v>85</v>
      </c>
      <c r="AV127" s="13" t="s">
        <v>85</v>
      </c>
      <c r="AW127" s="13" t="s">
        <v>32</v>
      </c>
      <c r="AX127" s="13" t="s">
        <v>83</v>
      </c>
      <c r="AY127" s="242" t="s">
        <v>127</v>
      </c>
    </row>
    <row r="128" s="2" customFormat="1" ht="24.15" customHeight="1">
      <c r="A128" s="38"/>
      <c r="B128" s="39"/>
      <c r="C128" s="218" t="s">
        <v>134</v>
      </c>
      <c r="D128" s="218" t="s">
        <v>129</v>
      </c>
      <c r="E128" s="219" t="s">
        <v>293</v>
      </c>
      <c r="F128" s="220" t="s">
        <v>294</v>
      </c>
      <c r="G128" s="221" t="s">
        <v>132</v>
      </c>
      <c r="H128" s="222">
        <v>22.975999999999999</v>
      </c>
      <c r="I128" s="223"/>
      <c r="J128" s="224">
        <f>ROUND(I128*H128,2)</f>
        <v>0</v>
      </c>
      <c r="K128" s="220" t="s">
        <v>133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0.29999999999999999</v>
      </c>
      <c r="T128" s="228">
        <f>S128*H128</f>
        <v>6.8927999999999994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85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134</v>
      </c>
      <c r="BM128" s="229" t="s">
        <v>295</v>
      </c>
    </row>
    <row r="129" s="13" customFormat="1">
      <c r="A129" s="13"/>
      <c r="B129" s="231"/>
      <c r="C129" s="232"/>
      <c r="D129" s="233" t="s">
        <v>136</v>
      </c>
      <c r="E129" s="234" t="s">
        <v>1</v>
      </c>
      <c r="F129" s="235" t="s">
        <v>289</v>
      </c>
      <c r="G129" s="232"/>
      <c r="H129" s="236">
        <v>22.975999999999999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136</v>
      </c>
      <c r="AU129" s="242" t="s">
        <v>85</v>
      </c>
      <c r="AV129" s="13" t="s">
        <v>85</v>
      </c>
      <c r="AW129" s="13" t="s">
        <v>32</v>
      </c>
      <c r="AX129" s="13" t="s">
        <v>83</v>
      </c>
      <c r="AY129" s="242" t="s">
        <v>127</v>
      </c>
    </row>
    <row r="130" s="2" customFormat="1" ht="24.15" customHeight="1">
      <c r="A130" s="38"/>
      <c r="B130" s="39"/>
      <c r="C130" s="218" t="s">
        <v>156</v>
      </c>
      <c r="D130" s="218" t="s">
        <v>129</v>
      </c>
      <c r="E130" s="219" t="s">
        <v>296</v>
      </c>
      <c r="F130" s="220" t="s">
        <v>297</v>
      </c>
      <c r="G130" s="221" t="s">
        <v>132</v>
      </c>
      <c r="H130" s="222">
        <v>37.814999999999998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0.5</v>
      </c>
      <c r="T130" s="228">
        <f>S130*H130</f>
        <v>18.907499999999999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85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134</v>
      </c>
      <c r="BM130" s="229" t="s">
        <v>298</v>
      </c>
    </row>
    <row r="131" s="13" customFormat="1">
      <c r="A131" s="13"/>
      <c r="B131" s="231"/>
      <c r="C131" s="232"/>
      <c r="D131" s="233" t="s">
        <v>136</v>
      </c>
      <c r="E131" s="234" t="s">
        <v>1</v>
      </c>
      <c r="F131" s="235" t="s">
        <v>285</v>
      </c>
      <c r="G131" s="232"/>
      <c r="H131" s="236">
        <v>37.814999999999998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136</v>
      </c>
      <c r="AU131" s="242" t="s">
        <v>85</v>
      </c>
      <c r="AV131" s="13" t="s">
        <v>85</v>
      </c>
      <c r="AW131" s="13" t="s">
        <v>32</v>
      </c>
      <c r="AX131" s="13" t="s">
        <v>83</v>
      </c>
      <c r="AY131" s="242" t="s">
        <v>127</v>
      </c>
    </row>
    <row r="132" s="2" customFormat="1" ht="16.5" customHeight="1">
      <c r="A132" s="38"/>
      <c r="B132" s="39"/>
      <c r="C132" s="218" t="s">
        <v>162</v>
      </c>
      <c r="D132" s="218" t="s">
        <v>129</v>
      </c>
      <c r="E132" s="219" t="s">
        <v>138</v>
      </c>
      <c r="F132" s="220" t="s">
        <v>139</v>
      </c>
      <c r="G132" s="221" t="s">
        <v>140</v>
      </c>
      <c r="H132" s="222">
        <v>79.640000000000001</v>
      </c>
      <c r="I132" s="223"/>
      <c r="J132" s="224">
        <f>ROUND(I132*H132,2)</f>
        <v>0</v>
      </c>
      <c r="K132" s="220" t="s">
        <v>133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0.20499999999999999</v>
      </c>
      <c r="T132" s="228">
        <f>S132*H132</f>
        <v>16.3262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85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134</v>
      </c>
      <c r="BM132" s="229" t="s">
        <v>299</v>
      </c>
    </row>
    <row r="133" s="13" customFormat="1">
      <c r="A133" s="13"/>
      <c r="B133" s="231"/>
      <c r="C133" s="232"/>
      <c r="D133" s="233" t="s">
        <v>136</v>
      </c>
      <c r="E133" s="234" t="s">
        <v>1</v>
      </c>
      <c r="F133" s="235" t="s">
        <v>300</v>
      </c>
      <c r="G133" s="232"/>
      <c r="H133" s="236">
        <v>79.640000000000001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136</v>
      </c>
      <c r="AU133" s="242" t="s">
        <v>85</v>
      </c>
      <c r="AV133" s="13" t="s">
        <v>85</v>
      </c>
      <c r="AW133" s="13" t="s">
        <v>32</v>
      </c>
      <c r="AX133" s="13" t="s">
        <v>83</v>
      </c>
      <c r="AY133" s="242" t="s">
        <v>127</v>
      </c>
    </row>
    <row r="134" s="12" customFormat="1" ht="22.8" customHeight="1">
      <c r="A134" s="12"/>
      <c r="B134" s="202"/>
      <c r="C134" s="203"/>
      <c r="D134" s="204" t="s">
        <v>74</v>
      </c>
      <c r="E134" s="216" t="s">
        <v>145</v>
      </c>
      <c r="F134" s="216" t="s">
        <v>146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SUM(P135:P144)</f>
        <v>0</v>
      </c>
      <c r="Q134" s="210"/>
      <c r="R134" s="211">
        <f>SUM(R135:R144)</f>
        <v>0</v>
      </c>
      <c r="S134" s="210"/>
      <c r="T134" s="212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74</v>
      </c>
      <c r="AU134" s="214" t="s">
        <v>83</v>
      </c>
      <c r="AY134" s="213" t="s">
        <v>127</v>
      </c>
      <c r="BK134" s="215">
        <f>SUM(BK135:BK144)</f>
        <v>0</v>
      </c>
    </row>
    <row r="135" s="2" customFormat="1" ht="37.8" customHeight="1">
      <c r="A135" s="38"/>
      <c r="B135" s="39"/>
      <c r="C135" s="218" t="s">
        <v>167</v>
      </c>
      <c r="D135" s="218" t="s">
        <v>129</v>
      </c>
      <c r="E135" s="219" t="s">
        <v>301</v>
      </c>
      <c r="F135" s="220" t="s">
        <v>302</v>
      </c>
      <c r="G135" s="221" t="s">
        <v>150</v>
      </c>
      <c r="H135" s="222">
        <v>0.104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129</v>
      </c>
      <c r="AU135" s="229" t="s">
        <v>85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134</v>
      </c>
      <c r="BM135" s="229" t="s">
        <v>303</v>
      </c>
    </row>
    <row r="136" s="13" customFormat="1">
      <c r="A136" s="13"/>
      <c r="B136" s="231"/>
      <c r="C136" s="232"/>
      <c r="D136" s="233" t="s">
        <v>136</v>
      </c>
      <c r="E136" s="234" t="s">
        <v>1</v>
      </c>
      <c r="F136" s="235" t="s">
        <v>304</v>
      </c>
      <c r="G136" s="232"/>
      <c r="H136" s="236">
        <v>0.104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136</v>
      </c>
      <c r="AU136" s="242" t="s">
        <v>85</v>
      </c>
      <c r="AV136" s="13" t="s">
        <v>85</v>
      </c>
      <c r="AW136" s="13" t="s">
        <v>32</v>
      </c>
      <c r="AX136" s="13" t="s">
        <v>83</v>
      </c>
      <c r="AY136" s="242" t="s">
        <v>127</v>
      </c>
    </row>
    <row r="137" s="2" customFormat="1" ht="21.75" customHeight="1">
      <c r="A137" s="38"/>
      <c r="B137" s="39"/>
      <c r="C137" s="218" t="s">
        <v>213</v>
      </c>
      <c r="D137" s="218" t="s">
        <v>129</v>
      </c>
      <c r="E137" s="219" t="s">
        <v>148</v>
      </c>
      <c r="F137" s="220" t="s">
        <v>149</v>
      </c>
      <c r="G137" s="221" t="s">
        <v>150</v>
      </c>
      <c r="H137" s="222">
        <v>60.526000000000003</v>
      </c>
      <c r="I137" s="223"/>
      <c r="J137" s="224">
        <f>ROUND(I137*H137,2)</f>
        <v>0</v>
      </c>
      <c r="K137" s="220" t="s">
        <v>133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134</v>
      </c>
      <c r="AT137" s="229" t="s">
        <v>129</v>
      </c>
      <c r="AU137" s="229" t="s">
        <v>85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134</v>
      </c>
      <c r="BM137" s="229" t="s">
        <v>305</v>
      </c>
    </row>
    <row r="138" s="2" customFormat="1" ht="24.15" customHeight="1">
      <c r="A138" s="38"/>
      <c r="B138" s="39"/>
      <c r="C138" s="218" t="s">
        <v>218</v>
      </c>
      <c r="D138" s="218" t="s">
        <v>129</v>
      </c>
      <c r="E138" s="219" t="s">
        <v>152</v>
      </c>
      <c r="F138" s="220" t="s">
        <v>153</v>
      </c>
      <c r="G138" s="221" t="s">
        <v>150</v>
      </c>
      <c r="H138" s="222">
        <v>847.36400000000003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85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134</v>
      </c>
      <c r="BM138" s="229" t="s">
        <v>306</v>
      </c>
    </row>
    <row r="139" s="13" customFormat="1">
      <c r="A139" s="13"/>
      <c r="B139" s="231"/>
      <c r="C139" s="232"/>
      <c r="D139" s="233" t="s">
        <v>136</v>
      </c>
      <c r="E139" s="232"/>
      <c r="F139" s="235" t="s">
        <v>307</v>
      </c>
      <c r="G139" s="232"/>
      <c r="H139" s="236">
        <v>847.36400000000003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136</v>
      </c>
      <c r="AU139" s="242" t="s">
        <v>85</v>
      </c>
      <c r="AV139" s="13" t="s">
        <v>85</v>
      </c>
      <c r="AW139" s="13" t="s">
        <v>4</v>
      </c>
      <c r="AX139" s="13" t="s">
        <v>83</v>
      </c>
      <c r="AY139" s="242" t="s">
        <v>127</v>
      </c>
    </row>
    <row r="140" s="2" customFormat="1" ht="24.15" customHeight="1">
      <c r="A140" s="38"/>
      <c r="B140" s="39"/>
      <c r="C140" s="218" t="s">
        <v>222</v>
      </c>
      <c r="D140" s="218" t="s">
        <v>129</v>
      </c>
      <c r="E140" s="219" t="s">
        <v>157</v>
      </c>
      <c r="F140" s="220" t="s">
        <v>158</v>
      </c>
      <c r="G140" s="221" t="s">
        <v>150</v>
      </c>
      <c r="H140" s="222">
        <v>60.526000000000003</v>
      </c>
      <c r="I140" s="223"/>
      <c r="J140" s="224">
        <f>ROUND(I140*H140,2)</f>
        <v>0</v>
      </c>
      <c r="K140" s="220" t="s">
        <v>133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134</v>
      </c>
      <c r="AT140" s="229" t="s">
        <v>129</v>
      </c>
      <c r="AU140" s="229" t="s">
        <v>85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134</v>
      </c>
      <c r="BM140" s="229" t="s">
        <v>308</v>
      </c>
    </row>
    <row r="141" s="2" customFormat="1" ht="33" customHeight="1">
      <c r="A141" s="38"/>
      <c r="B141" s="39"/>
      <c r="C141" s="218" t="s">
        <v>226</v>
      </c>
      <c r="D141" s="218" t="s">
        <v>129</v>
      </c>
      <c r="E141" s="219" t="s">
        <v>163</v>
      </c>
      <c r="F141" s="220" t="s">
        <v>164</v>
      </c>
      <c r="G141" s="221" t="s">
        <v>150</v>
      </c>
      <c r="H141" s="222">
        <v>16.326000000000001</v>
      </c>
      <c r="I141" s="223"/>
      <c r="J141" s="224">
        <f>ROUND(I141*H141,2)</f>
        <v>0</v>
      </c>
      <c r="K141" s="220" t="s">
        <v>133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129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134</v>
      </c>
      <c r="BM141" s="229" t="s">
        <v>309</v>
      </c>
    </row>
    <row r="142" s="13" customFormat="1">
      <c r="A142" s="13"/>
      <c r="B142" s="231"/>
      <c r="C142" s="232"/>
      <c r="D142" s="233" t="s">
        <v>136</v>
      </c>
      <c r="E142" s="234" t="s">
        <v>1</v>
      </c>
      <c r="F142" s="235" t="s">
        <v>310</v>
      </c>
      <c r="G142" s="232"/>
      <c r="H142" s="236">
        <v>16.326000000000001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136</v>
      </c>
      <c r="AU142" s="242" t="s">
        <v>85</v>
      </c>
      <c r="AV142" s="13" t="s">
        <v>85</v>
      </c>
      <c r="AW142" s="13" t="s">
        <v>32</v>
      </c>
      <c r="AX142" s="13" t="s">
        <v>83</v>
      </c>
      <c r="AY142" s="242" t="s">
        <v>127</v>
      </c>
    </row>
    <row r="143" s="2" customFormat="1" ht="24.15" customHeight="1">
      <c r="A143" s="38"/>
      <c r="B143" s="39"/>
      <c r="C143" s="218" t="s">
        <v>230</v>
      </c>
      <c r="D143" s="218" t="s">
        <v>129</v>
      </c>
      <c r="E143" s="219" t="s">
        <v>168</v>
      </c>
      <c r="F143" s="220" t="s">
        <v>169</v>
      </c>
      <c r="G143" s="221" t="s">
        <v>150</v>
      </c>
      <c r="H143" s="222">
        <v>44.095999999999997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134</v>
      </c>
      <c r="BM143" s="229" t="s">
        <v>311</v>
      </c>
    </row>
    <row r="144" s="13" customFormat="1">
      <c r="A144" s="13"/>
      <c r="B144" s="231"/>
      <c r="C144" s="232"/>
      <c r="D144" s="233" t="s">
        <v>136</v>
      </c>
      <c r="E144" s="234" t="s">
        <v>1</v>
      </c>
      <c r="F144" s="235" t="s">
        <v>312</v>
      </c>
      <c r="G144" s="232"/>
      <c r="H144" s="236">
        <v>44.095999999999997</v>
      </c>
      <c r="I144" s="237"/>
      <c r="J144" s="232"/>
      <c r="K144" s="232"/>
      <c r="L144" s="238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136</v>
      </c>
      <c r="AU144" s="242" t="s">
        <v>85</v>
      </c>
      <c r="AV144" s="13" t="s">
        <v>85</v>
      </c>
      <c r="AW144" s="13" t="s">
        <v>32</v>
      </c>
      <c r="AX144" s="13" t="s">
        <v>83</v>
      </c>
      <c r="AY144" s="242" t="s">
        <v>127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FnTcO+Z1mXpk/yTXgePCVLxVytrhex1j3aR5oLSaMzrEzoyIUba5hwn2RDERxykawi7+NjekWysMRigtR8JFpw==" hashValue="kfhmlDov97Yvg4Kuvxa8U1p7LJIn0H5B9H+yedvQJ9p/C3fTBjaKn0BS5EruyesjJBPGBVLi6UNON06CAErgOQ==" algorithmName="SHA-512" password="D9E1"/>
  <autoFilter ref="C118:K14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313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ROUND((SUM(BE124:BE186)),  2)</f>
        <v>0</v>
      </c>
      <c r="G33" s="38"/>
      <c r="H33" s="38"/>
      <c r="I33" s="155">
        <v>0.20999999999999999</v>
      </c>
      <c r="J33" s="154">
        <f>ROUND(((SUM(BE124:BE186))*I33),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ROUND((SUM(BF124:BF186)),  2)</f>
        <v>0</v>
      </c>
      <c r="G34" s="38"/>
      <c r="H34" s="38"/>
      <c r="I34" s="155">
        <v>0.14999999999999999</v>
      </c>
      <c r="J34" s="154">
        <f>ROUND(((SUM(BF124:BF186))*I34),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ROUND((SUM(BG124:BG186)),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ROUND((SUM(BH124:BH186)),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ROUND((SUM(BI124:BI186)),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SO04 - Zřízení nového prostoru skoku dalekého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314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315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173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174</v>
      </c>
      <c r="E102" s="188"/>
      <c r="F102" s="188"/>
      <c r="G102" s="188"/>
      <c r="H102" s="188"/>
      <c r="I102" s="188"/>
      <c r="J102" s="189">
        <f>J169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J178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175</v>
      </c>
      <c r="E104" s="188"/>
      <c r="F104" s="188"/>
      <c r="G104" s="188"/>
      <c r="H104" s="188"/>
      <c r="I104" s="188"/>
      <c r="J104" s="189">
        <f>J185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V01 - Rekonstrukce sportovního areálu ZŠ Školní, Vrchlabí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SO04 - Zřízení nového prostoru skoku dalekého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Vrchlabí</v>
      </c>
      <c r="G118" s="40"/>
      <c r="H118" s="40"/>
      <c r="I118" s="32" t="s">
        <v>22</v>
      </c>
      <c r="J118" s="79" t="str">
        <f>IF(J12="","",J12)</f>
        <v>17. 10. 2023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30</v>
      </c>
      <c r="J120" s="36" t="str">
        <f>E21</f>
        <v>Techtex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60</v>
      </c>
      <c r="E123" s="194" t="s">
        <v>56</v>
      </c>
      <c r="F123" s="194" t="s">
        <v>57</v>
      </c>
      <c r="G123" s="194" t="s">
        <v>114</v>
      </c>
      <c r="H123" s="194" t="s">
        <v>115</v>
      </c>
      <c r="I123" s="194" t="s">
        <v>116</v>
      </c>
      <c r="J123" s="194" t="s">
        <v>106</v>
      </c>
      <c r="K123" s="195" t="s">
        <v>117</v>
      </c>
      <c r="L123" s="196"/>
      <c r="M123" s="100" t="s">
        <v>1</v>
      </c>
      <c r="N123" s="101" t="s">
        <v>39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52.447757030000005</v>
      </c>
      <c r="S124" s="104"/>
      <c r="T124" s="200">
        <f>T125</f>
        <v>37.930999999999997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74</v>
      </c>
      <c r="E125" s="205" t="s">
        <v>125</v>
      </c>
      <c r="F125" s="205" t="s">
        <v>126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P126+P144+P149+P154+P169+P178+P185</f>
        <v>0</v>
      </c>
      <c r="Q125" s="210"/>
      <c r="R125" s="211">
        <f>R126+R144+R149+R154+R169+R178+R185</f>
        <v>52.447757030000005</v>
      </c>
      <c r="S125" s="210"/>
      <c r="T125" s="212">
        <f>T126+T144+T149+T154+T169+T178+T185</f>
        <v>37.930999999999997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127</v>
      </c>
      <c r="BK125" s="215">
        <f>BK126+BK144+BK149+BK154+BK169+BK178+BK185</f>
        <v>0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83</v>
      </c>
      <c r="F126" s="216" t="s">
        <v>128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SUM(P127:P143)</f>
        <v>0</v>
      </c>
      <c r="Q126" s="210"/>
      <c r="R126" s="211">
        <f>SUM(R127:R143)</f>
        <v>0</v>
      </c>
      <c r="S126" s="210"/>
      <c r="T126" s="212">
        <f>SUM(T127:T143)</f>
        <v>37.930999999999997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127</v>
      </c>
      <c r="BK126" s="215">
        <f>SUM(BK127:BK143)</f>
        <v>0</v>
      </c>
    </row>
    <row r="127" s="2" customFormat="1" ht="24.15" customHeight="1">
      <c r="A127" s="38"/>
      <c r="B127" s="39"/>
      <c r="C127" s="218" t="s">
        <v>83</v>
      </c>
      <c r="D127" s="218" t="s">
        <v>129</v>
      </c>
      <c r="E127" s="219" t="s">
        <v>296</v>
      </c>
      <c r="F127" s="220" t="s">
        <v>297</v>
      </c>
      <c r="G127" s="221" t="s">
        <v>132</v>
      </c>
      <c r="H127" s="222">
        <v>28.408000000000001</v>
      </c>
      <c r="I127" s="223"/>
      <c r="J127" s="224">
        <f>ROUND(I127*H127,2)</f>
        <v>0</v>
      </c>
      <c r="K127" s="220" t="s">
        <v>133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0.5</v>
      </c>
      <c r="T127" s="228">
        <f>S127*H127</f>
        <v>14.204000000000001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85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134</v>
      </c>
      <c r="BM127" s="229" t="s">
        <v>316</v>
      </c>
    </row>
    <row r="128" s="13" customFormat="1">
      <c r="A128" s="13"/>
      <c r="B128" s="231"/>
      <c r="C128" s="232"/>
      <c r="D128" s="233" t="s">
        <v>136</v>
      </c>
      <c r="E128" s="234" t="s">
        <v>1</v>
      </c>
      <c r="F128" s="235" t="s">
        <v>317</v>
      </c>
      <c r="G128" s="232"/>
      <c r="H128" s="236">
        <v>28.408000000000001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136</v>
      </c>
      <c r="AU128" s="242" t="s">
        <v>85</v>
      </c>
      <c r="AV128" s="13" t="s">
        <v>85</v>
      </c>
      <c r="AW128" s="13" t="s">
        <v>32</v>
      </c>
      <c r="AX128" s="13" t="s">
        <v>83</v>
      </c>
      <c r="AY128" s="242" t="s">
        <v>127</v>
      </c>
    </row>
    <row r="129" s="2" customFormat="1" ht="24.15" customHeight="1">
      <c r="A129" s="38"/>
      <c r="B129" s="39"/>
      <c r="C129" s="218" t="s">
        <v>85</v>
      </c>
      <c r="D129" s="218" t="s">
        <v>129</v>
      </c>
      <c r="E129" s="219" t="s">
        <v>318</v>
      </c>
      <c r="F129" s="220" t="s">
        <v>319</v>
      </c>
      <c r="G129" s="221" t="s">
        <v>132</v>
      </c>
      <c r="H129" s="222">
        <v>107.84999999999999</v>
      </c>
      <c r="I129" s="223"/>
      <c r="J129" s="224">
        <f>ROUND(I129*H129,2)</f>
        <v>0</v>
      </c>
      <c r="K129" s="220" t="s">
        <v>133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0.22</v>
      </c>
      <c r="T129" s="228">
        <f>S129*H129</f>
        <v>23.727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129</v>
      </c>
      <c r="AU129" s="229" t="s">
        <v>85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134</v>
      </c>
      <c r="BM129" s="229" t="s">
        <v>320</v>
      </c>
    </row>
    <row r="130" s="13" customFormat="1">
      <c r="A130" s="13"/>
      <c r="B130" s="231"/>
      <c r="C130" s="232"/>
      <c r="D130" s="233" t="s">
        <v>136</v>
      </c>
      <c r="E130" s="234" t="s">
        <v>1</v>
      </c>
      <c r="F130" s="235" t="s">
        <v>321</v>
      </c>
      <c r="G130" s="232"/>
      <c r="H130" s="236">
        <v>68.263999999999996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136</v>
      </c>
      <c r="AU130" s="242" t="s">
        <v>85</v>
      </c>
      <c r="AV130" s="13" t="s">
        <v>85</v>
      </c>
      <c r="AW130" s="13" t="s">
        <v>32</v>
      </c>
      <c r="AX130" s="13" t="s">
        <v>75</v>
      </c>
      <c r="AY130" s="242" t="s">
        <v>127</v>
      </c>
    </row>
    <row r="131" s="13" customFormat="1">
      <c r="A131" s="13"/>
      <c r="B131" s="231"/>
      <c r="C131" s="232"/>
      <c r="D131" s="233" t="s">
        <v>136</v>
      </c>
      <c r="E131" s="234" t="s">
        <v>1</v>
      </c>
      <c r="F131" s="235" t="s">
        <v>322</v>
      </c>
      <c r="G131" s="232"/>
      <c r="H131" s="236">
        <v>11.178000000000001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136</v>
      </c>
      <c r="AU131" s="242" t="s">
        <v>85</v>
      </c>
      <c r="AV131" s="13" t="s">
        <v>85</v>
      </c>
      <c r="AW131" s="13" t="s">
        <v>32</v>
      </c>
      <c r="AX131" s="13" t="s">
        <v>75</v>
      </c>
      <c r="AY131" s="242" t="s">
        <v>127</v>
      </c>
    </row>
    <row r="132" s="13" customFormat="1">
      <c r="A132" s="13"/>
      <c r="B132" s="231"/>
      <c r="C132" s="232"/>
      <c r="D132" s="233" t="s">
        <v>136</v>
      </c>
      <c r="E132" s="234" t="s">
        <v>1</v>
      </c>
      <c r="F132" s="235" t="s">
        <v>323</v>
      </c>
      <c r="G132" s="232"/>
      <c r="H132" s="236">
        <v>28.408000000000001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136</v>
      </c>
      <c r="AU132" s="242" t="s">
        <v>85</v>
      </c>
      <c r="AV132" s="13" t="s">
        <v>85</v>
      </c>
      <c r="AW132" s="13" t="s">
        <v>32</v>
      </c>
      <c r="AX132" s="13" t="s">
        <v>75</v>
      </c>
      <c r="AY132" s="242" t="s">
        <v>127</v>
      </c>
    </row>
    <row r="133" s="14" customFormat="1">
      <c r="A133" s="14"/>
      <c r="B133" s="243"/>
      <c r="C133" s="244"/>
      <c r="D133" s="233" t="s">
        <v>136</v>
      </c>
      <c r="E133" s="245" t="s">
        <v>1</v>
      </c>
      <c r="F133" s="246" t="s">
        <v>144</v>
      </c>
      <c r="G133" s="244"/>
      <c r="H133" s="247">
        <v>107.84999999999999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136</v>
      </c>
      <c r="AU133" s="253" t="s">
        <v>85</v>
      </c>
      <c r="AV133" s="14" t="s">
        <v>134</v>
      </c>
      <c r="AW133" s="14" t="s">
        <v>32</v>
      </c>
      <c r="AX133" s="14" t="s">
        <v>83</v>
      </c>
      <c r="AY133" s="253" t="s">
        <v>127</v>
      </c>
    </row>
    <row r="134" s="2" customFormat="1" ht="24.15" customHeight="1">
      <c r="A134" s="38"/>
      <c r="B134" s="39"/>
      <c r="C134" s="218" t="s">
        <v>147</v>
      </c>
      <c r="D134" s="218" t="s">
        <v>129</v>
      </c>
      <c r="E134" s="219" t="s">
        <v>324</v>
      </c>
      <c r="F134" s="220" t="s">
        <v>325</v>
      </c>
      <c r="G134" s="221" t="s">
        <v>132</v>
      </c>
      <c r="H134" s="222">
        <v>14.073</v>
      </c>
      <c r="I134" s="223"/>
      <c r="J134" s="224">
        <f>ROUND(I134*H134,2)</f>
        <v>0</v>
      </c>
      <c r="K134" s="220" t="s">
        <v>133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85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134</v>
      </c>
      <c r="BM134" s="229" t="s">
        <v>326</v>
      </c>
    </row>
    <row r="135" s="13" customFormat="1">
      <c r="A135" s="13"/>
      <c r="B135" s="231"/>
      <c r="C135" s="232"/>
      <c r="D135" s="233" t="s">
        <v>136</v>
      </c>
      <c r="E135" s="234" t="s">
        <v>1</v>
      </c>
      <c r="F135" s="235" t="s">
        <v>327</v>
      </c>
      <c r="G135" s="232"/>
      <c r="H135" s="236">
        <v>14.073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136</v>
      </c>
      <c r="AU135" s="242" t="s">
        <v>85</v>
      </c>
      <c r="AV135" s="13" t="s">
        <v>85</v>
      </c>
      <c r="AW135" s="13" t="s">
        <v>32</v>
      </c>
      <c r="AX135" s="13" t="s">
        <v>83</v>
      </c>
      <c r="AY135" s="242" t="s">
        <v>127</v>
      </c>
    </row>
    <row r="136" s="2" customFormat="1" ht="24.15" customHeight="1">
      <c r="A136" s="38"/>
      <c r="B136" s="39"/>
      <c r="C136" s="218" t="s">
        <v>134</v>
      </c>
      <c r="D136" s="218" t="s">
        <v>129</v>
      </c>
      <c r="E136" s="219" t="s">
        <v>182</v>
      </c>
      <c r="F136" s="220" t="s">
        <v>183</v>
      </c>
      <c r="G136" s="221" t="s">
        <v>184</v>
      </c>
      <c r="H136" s="222">
        <v>8.5229999999999997</v>
      </c>
      <c r="I136" s="223"/>
      <c r="J136" s="224">
        <f>ROUND(I136*H136,2)</f>
        <v>0</v>
      </c>
      <c r="K136" s="220" t="s">
        <v>133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134</v>
      </c>
      <c r="AT136" s="229" t="s">
        <v>129</v>
      </c>
      <c r="AU136" s="229" t="s">
        <v>85</v>
      </c>
      <c r="AY136" s="17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134</v>
      </c>
      <c r="BM136" s="229" t="s">
        <v>328</v>
      </c>
    </row>
    <row r="137" s="13" customFormat="1">
      <c r="A137" s="13"/>
      <c r="B137" s="231"/>
      <c r="C137" s="232"/>
      <c r="D137" s="233" t="s">
        <v>136</v>
      </c>
      <c r="E137" s="234" t="s">
        <v>1</v>
      </c>
      <c r="F137" s="235" t="s">
        <v>329</v>
      </c>
      <c r="G137" s="232"/>
      <c r="H137" s="236">
        <v>8.5229999999999997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136</v>
      </c>
      <c r="AU137" s="242" t="s">
        <v>85</v>
      </c>
      <c r="AV137" s="13" t="s">
        <v>85</v>
      </c>
      <c r="AW137" s="13" t="s">
        <v>32</v>
      </c>
      <c r="AX137" s="13" t="s">
        <v>83</v>
      </c>
      <c r="AY137" s="242" t="s">
        <v>127</v>
      </c>
    </row>
    <row r="138" s="2" customFormat="1" ht="37.8" customHeight="1">
      <c r="A138" s="38"/>
      <c r="B138" s="39"/>
      <c r="C138" s="218" t="s">
        <v>156</v>
      </c>
      <c r="D138" s="218" t="s">
        <v>129</v>
      </c>
      <c r="E138" s="219" t="s">
        <v>201</v>
      </c>
      <c r="F138" s="220" t="s">
        <v>202</v>
      </c>
      <c r="G138" s="221" t="s">
        <v>184</v>
      </c>
      <c r="H138" s="222">
        <v>8.5229999999999997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85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134</v>
      </c>
      <c r="BM138" s="229" t="s">
        <v>330</v>
      </c>
    </row>
    <row r="139" s="2" customFormat="1" ht="37.8" customHeight="1">
      <c r="A139" s="38"/>
      <c r="B139" s="39"/>
      <c r="C139" s="218" t="s">
        <v>162</v>
      </c>
      <c r="D139" s="218" t="s">
        <v>129</v>
      </c>
      <c r="E139" s="219" t="s">
        <v>205</v>
      </c>
      <c r="F139" s="220" t="s">
        <v>206</v>
      </c>
      <c r="G139" s="221" t="s">
        <v>184</v>
      </c>
      <c r="H139" s="222">
        <v>42.615000000000002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129</v>
      </c>
      <c r="AU139" s="229" t="s">
        <v>85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134</v>
      </c>
      <c r="BM139" s="229" t="s">
        <v>331</v>
      </c>
    </row>
    <row r="140" s="13" customFormat="1">
      <c r="A140" s="13"/>
      <c r="B140" s="231"/>
      <c r="C140" s="232"/>
      <c r="D140" s="233" t="s">
        <v>136</v>
      </c>
      <c r="E140" s="234" t="s">
        <v>1</v>
      </c>
      <c r="F140" s="235" t="s">
        <v>332</v>
      </c>
      <c r="G140" s="232"/>
      <c r="H140" s="236">
        <v>42.615000000000002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136</v>
      </c>
      <c r="AU140" s="242" t="s">
        <v>85</v>
      </c>
      <c r="AV140" s="13" t="s">
        <v>85</v>
      </c>
      <c r="AW140" s="13" t="s">
        <v>32</v>
      </c>
      <c r="AX140" s="13" t="s">
        <v>83</v>
      </c>
      <c r="AY140" s="242" t="s">
        <v>127</v>
      </c>
    </row>
    <row r="141" s="2" customFormat="1" ht="24.15" customHeight="1">
      <c r="A141" s="38"/>
      <c r="B141" s="39"/>
      <c r="C141" s="218" t="s">
        <v>167</v>
      </c>
      <c r="D141" s="218" t="s">
        <v>129</v>
      </c>
      <c r="E141" s="219" t="s">
        <v>219</v>
      </c>
      <c r="F141" s="220" t="s">
        <v>169</v>
      </c>
      <c r="G141" s="221" t="s">
        <v>150</v>
      </c>
      <c r="H141" s="222">
        <v>12.785</v>
      </c>
      <c r="I141" s="223"/>
      <c r="J141" s="224">
        <f>ROUND(I141*H141,2)</f>
        <v>0</v>
      </c>
      <c r="K141" s="220" t="s">
        <v>133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129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134</v>
      </c>
      <c r="BM141" s="229" t="s">
        <v>333</v>
      </c>
    </row>
    <row r="142" s="13" customFormat="1">
      <c r="A142" s="13"/>
      <c r="B142" s="231"/>
      <c r="C142" s="232"/>
      <c r="D142" s="233" t="s">
        <v>136</v>
      </c>
      <c r="E142" s="234" t="s">
        <v>1</v>
      </c>
      <c r="F142" s="235" t="s">
        <v>334</v>
      </c>
      <c r="G142" s="232"/>
      <c r="H142" s="236">
        <v>12.785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136</v>
      </c>
      <c r="AU142" s="242" t="s">
        <v>85</v>
      </c>
      <c r="AV142" s="13" t="s">
        <v>85</v>
      </c>
      <c r="AW142" s="13" t="s">
        <v>32</v>
      </c>
      <c r="AX142" s="13" t="s">
        <v>83</v>
      </c>
      <c r="AY142" s="242" t="s">
        <v>127</v>
      </c>
    </row>
    <row r="143" s="2" customFormat="1" ht="16.5" customHeight="1">
      <c r="A143" s="38"/>
      <c r="B143" s="39"/>
      <c r="C143" s="218" t="s">
        <v>213</v>
      </c>
      <c r="D143" s="218" t="s">
        <v>129</v>
      </c>
      <c r="E143" s="219" t="s">
        <v>214</v>
      </c>
      <c r="F143" s="220" t="s">
        <v>215</v>
      </c>
      <c r="G143" s="221" t="s">
        <v>184</v>
      </c>
      <c r="H143" s="222">
        <v>8.5229999999999997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85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134</v>
      </c>
      <c r="BM143" s="229" t="s">
        <v>335</v>
      </c>
    </row>
    <row r="144" s="12" customFormat="1" ht="22.8" customHeight="1">
      <c r="A144" s="12"/>
      <c r="B144" s="202"/>
      <c r="C144" s="203"/>
      <c r="D144" s="204" t="s">
        <v>74</v>
      </c>
      <c r="E144" s="216" t="s">
        <v>85</v>
      </c>
      <c r="F144" s="216" t="s">
        <v>336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SUM(P145:P148)</f>
        <v>0</v>
      </c>
      <c r="Q144" s="210"/>
      <c r="R144" s="211">
        <f>SUM(R145:R148)</f>
        <v>0.024588899999999997</v>
      </c>
      <c r="S144" s="210"/>
      <c r="T144" s="212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74</v>
      </c>
      <c r="AU144" s="214" t="s">
        <v>83</v>
      </c>
      <c r="AY144" s="213" t="s">
        <v>127</v>
      </c>
      <c r="BK144" s="215">
        <f>SUM(BK145:BK148)</f>
        <v>0</v>
      </c>
    </row>
    <row r="145" s="2" customFormat="1" ht="24.15" customHeight="1">
      <c r="A145" s="38"/>
      <c r="B145" s="39"/>
      <c r="C145" s="218" t="s">
        <v>218</v>
      </c>
      <c r="D145" s="218" t="s">
        <v>129</v>
      </c>
      <c r="E145" s="219" t="s">
        <v>337</v>
      </c>
      <c r="F145" s="220" t="s">
        <v>338</v>
      </c>
      <c r="G145" s="221" t="s">
        <v>132</v>
      </c>
      <c r="H145" s="222">
        <v>54</v>
      </c>
      <c r="I145" s="223"/>
      <c r="J145" s="224">
        <f>ROUND(I145*H145,2)</f>
        <v>0</v>
      </c>
      <c r="K145" s="220" t="s">
        <v>133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0.00010000000000000001</v>
      </c>
      <c r="R145" s="227">
        <f>Q145*H145</f>
        <v>0.0054000000000000003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134</v>
      </c>
      <c r="AT145" s="229" t="s">
        <v>129</v>
      </c>
      <c r="AU145" s="229" t="s">
        <v>85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134</v>
      </c>
      <c r="BM145" s="229" t="s">
        <v>339</v>
      </c>
    </row>
    <row r="146" s="13" customFormat="1">
      <c r="A146" s="13"/>
      <c r="B146" s="231"/>
      <c r="C146" s="232"/>
      <c r="D146" s="233" t="s">
        <v>136</v>
      </c>
      <c r="E146" s="234" t="s">
        <v>1</v>
      </c>
      <c r="F146" s="235" t="s">
        <v>340</v>
      </c>
      <c r="G146" s="232"/>
      <c r="H146" s="236">
        <v>54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136</v>
      </c>
      <c r="AU146" s="242" t="s">
        <v>85</v>
      </c>
      <c r="AV146" s="13" t="s">
        <v>85</v>
      </c>
      <c r="AW146" s="13" t="s">
        <v>32</v>
      </c>
      <c r="AX146" s="13" t="s">
        <v>83</v>
      </c>
      <c r="AY146" s="242" t="s">
        <v>127</v>
      </c>
    </row>
    <row r="147" s="2" customFormat="1" ht="24.15" customHeight="1">
      <c r="A147" s="38"/>
      <c r="B147" s="39"/>
      <c r="C147" s="268" t="s">
        <v>222</v>
      </c>
      <c r="D147" s="268" t="s">
        <v>236</v>
      </c>
      <c r="E147" s="269" t="s">
        <v>341</v>
      </c>
      <c r="F147" s="270" t="s">
        <v>342</v>
      </c>
      <c r="G147" s="271" t="s">
        <v>132</v>
      </c>
      <c r="H147" s="272">
        <v>63.963000000000001</v>
      </c>
      <c r="I147" s="273"/>
      <c r="J147" s="274">
        <f>ROUND(I147*H147,2)</f>
        <v>0</v>
      </c>
      <c r="K147" s="270" t="s">
        <v>133</v>
      </c>
      <c r="L147" s="275"/>
      <c r="M147" s="276" t="s">
        <v>1</v>
      </c>
      <c r="N147" s="277" t="s">
        <v>40</v>
      </c>
      <c r="O147" s="91"/>
      <c r="P147" s="227">
        <f>O147*H147</f>
        <v>0</v>
      </c>
      <c r="Q147" s="227">
        <v>0.00029999999999999997</v>
      </c>
      <c r="R147" s="227">
        <f>Q147*H147</f>
        <v>0.019188899999999998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213</v>
      </c>
      <c r="AT147" s="229" t="s">
        <v>236</v>
      </c>
      <c r="AU147" s="229" t="s">
        <v>85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134</v>
      </c>
      <c r="BM147" s="229" t="s">
        <v>343</v>
      </c>
    </row>
    <row r="148" s="13" customFormat="1">
      <c r="A148" s="13"/>
      <c r="B148" s="231"/>
      <c r="C148" s="232"/>
      <c r="D148" s="233" t="s">
        <v>136</v>
      </c>
      <c r="E148" s="232"/>
      <c r="F148" s="235" t="s">
        <v>344</v>
      </c>
      <c r="G148" s="232"/>
      <c r="H148" s="236">
        <v>63.963000000000001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136</v>
      </c>
      <c r="AU148" s="242" t="s">
        <v>85</v>
      </c>
      <c r="AV148" s="13" t="s">
        <v>85</v>
      </c>
      <c r="AW148" s="13" t="s">
        <v>4</v>
      </c>
      <c r="AX148" s="13" t="s">
        <v>83</v>
      </c>
      <c r="AY148" s="242" t="s">
        <v>127</v>
      </c>
    </row>
    <row r="149" s="12" customFormat="1" ht="22.8" customHeight="1">
      <c r="A149" s="12"/>
      <c r="B149" s="202"/>
      <c r="C149" s="203"/>
      <c r="D149" s="204" t="s">
        <v>74</v>
      </c>
      <c r="E149" s="216" t="s">
        <v>147</v>
      </c>
      <c r="F149" s="216" t="s">
        <v>345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SUM(P150:P153)</f>
        <v>0</v>
      </c>
      <c r="Q149" s="210"/>
      <c r="R149" s="211">
        <f>SUM(R150:R153)</f>
        <v>15.1082812</v>
      </c>
      <c r="S149" s="210"/>
      <c r="T149" s="212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74</v>
      </c>
      <c r="AU149" s="214" t="s">
        <v>83</v>
      </c>
      <c r="AY149" s="213" t="s">
        <v>127</v>
      </c>
      <c r="BK149" s="215">
        <f>SUM(BK150:BK153)</f>
        <v>0</v>
      </c>
    </row>
    <row r="150" s="2" customFormat="1" ht="24.15" customHeight="1">
      <c r="A150" s="38"/>
      <c r="B150" s="39"/>
      <c r="C150" s="218" t="s">
        <v>226</v>
      </c>
      <c r="D150" s="218" t="s">
        <v>129</v>
      </c>
      <c r="E150" s="219" t="s">
        <v>346</v>
      </c>
      <c r="F150" s="220" t="s">
        <v>347</v>
      </c>
      <c r="G150" s="221" t="s">
        <v>140</v>
      </c>
      <c r="H150" s="222">
        <v>48.759999999999998</v>
      </c>
      <c r="I150" s="223"/>
      <c r="J150" s="224">
        <f>ROUND(I150*H150,2)</f>
        <v>0</v>
      </c>
      <c r="K150" s="220" t="s">
        <v>133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0.24127000000000001</v>
      </c>
      <c r="R150" s="227">
        <f>Q150*H150</f>
        <v>11.7643252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134</v>
      </c>
      <c r="AT150" s="229" t="s">
        <v>129</v>
      </c>
      <c r="AU150" s="229" t="s">
        <v>85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134</v>
      </c>
      <c r="BM150" s="229" t="s">
        <v>348</v>
      </c>
    </row>
    <row r="151" s="13" customFormat="1">
      <c r="A151" s="13"/>
      <c r="B151" s="231"/>
      <c r="C151" s="232"/>
      <c r="D151" s="233" t="s">
        <v>136</v>
      </c>
      <c r="E151" s="234" t="s">
        <v>1</v>
      </c>
      <c r="F151" s="235" t="s">
        <v>349</v>
      </c>
      <c r="G151" s="232"/>
      <c r="H151" s="236">
        <v>48.759999999999998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136</v>
      </c>
      <c r="AU151" s="242" t="s">
        <v>85</v>
      </c>
      <c r="AV151" s="13" t="s">
        <v>85</v>
      </c>
      <c r="AW151" s="13" t="s">
        <v>32</v>
      </c>
      <c r="AX151" s="13" t="s">
        <v>83</v>
      </c>
      <c r="AY151" s="242" t="s">
        <v>127</v>
      </c>
    </row>
    <row r="152" s="2" customFormat="1" ht="24.15" customHeight="1">
      <c r="A152" s="38"/>
      <c r="B152" s="39"/>
      <c r="C152" s="268" t="s">
        <v>230</v>
      </c>
      <c r="D152" s="268" t="s">
        <v>236</v>
      </c>
      <c r="E152" s="269" t="s">
        <v>350</v>
      </c>
      <c r="F152" s="270" t="s">
        <v>351</v>
      </c>
      <c r="G152" s="271" t="s">
        <v>352</v>
      </c>
      <c r="H152" s="272">
        <v>278.66300000000001</v>
      </c>
      <c r="I152" s="273"/>
      <c r="J152" s="274">
        <f>ROUND(I152*H152,2)</f>
        <v>0</v>
      </c>
      <c r="K152" s="270" t="s">
        <v>133</v>
      </c>
      <c r="L152" s="275"/>
      <c r="M152" s="276" t="s">
        <v>1</v>
      </c>
      <c r="N152" s="277" t="s">
        <v>40</v>
      </c>
      <c r="O152" s="91"/>
      <c r="P152" s="227">
        <f>O152*H152</f>
        <v>0</v>
      </c>
      <c r="Q152" s="227">
        <v>0.012</v>
      </c>
      <c r="R152" s="227">
        <f>Q152*H152</f>
        <v>3.3439560000000004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213</v>
      </c>
      <c r="AT152" s="229" t="s">
        <v>236</v>
      </c>
      <c r="AU152" s="229" t="s">
        <v>85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134</v>
      </c>
      <c r="BM152" s="229" t="s">
        <v>353</v>
      </c>
    </row>
    <row r="153" s="13" customFormat="1">
      <c r="A153" s="13"/>
      <c r="B153" s="231"/>
      <c r="C153" s="232"/>
      <c r="D153" s="233" t="s">
        <v>136</v>
      </c>
      <c r="E153" s="232"/>
      <c r="F153" s="235" t="s">
        <v>354</v>
      </c>
      <c r="G153" s="232"/>
      <c r="H153" s="236">
        <v>278.66300000000001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136</v>
      </c>
      <c r="AU153" s="242" t="s">
        <v>85</v>
      </c>
      <c r="AV153" s="13" t="s">
        <v>85</v>
      </c>
      <c r="AW153" s="13" t="s">
        <v>4</v>
      </c>
      <c r="AX153" s="13" t="s">
        <v>83</v>
      </c>
      <c r="AY153" s="242" t="s">
        <v>127</v>
      </c>
    </row>
    <row r="154" s="12" customFormat="1" ht="22.8" customHeight="1">
      <c r="A154" s="12"/>
      <c r="B154" s="202"/>
      <c r="C154" s="203"/>
      <c r="D154" s="204" t="s">
        <v>74</v>
      </c>
      <c r="E154" s="216" t="s">
        <v>156</v>
      </c>
      <c r="F154" s="216" t="s">
        <v>242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SUM(P155:P168)</f>
        <v>0</v>
      </c>
      <c r="Q154" s="210"/>
      <c r="R154" s="211">
        <f>SUM(R155:R168)</f>
        <v>19.68265753</v>
      </c>
      <c r="S154" s="210"/>
      <c r="T154" s="212">
        <f>SUM(T155:T168)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83</v>
      </c>
      <c r="AT154" s="214" t="s">
        <v>74</v>
      </c>
      <c r="AU154" s="214" t="s">
        <v>83</v>
      </c>
      <c r="AY154" s="213" t="s">
        <v>127</v>
      </c>
      <c r="BK154" s="215">
        <f>SUM(BK155:BK168)</f>
        <v>0</v>
      </c>
    </row>
    <row r="155" s="2" customFormat="1" ht="21.75" customHeight="1">
      <c r="A155" s="38"/>
      <c r="B155" s="39"/>
      <c r="C155" s="218" t="s">
        <v>235</v>
      </c>
      <c r="D155" s="218" t="s">
        <v>129</v>
      </c>
      <c r="E155" s="219" t="s">
        <v>355</v>
      </c>
      <c r="F155" s="220" t="s">
        <v>356</v>
      </c>
      <c r="G155" s="221" t="s">
        <v>132</v>
      </c>
      <c r="H155" s="222">
        <v>27</v>
      </c>
      <c r="I155" s="223"/>
      <c r="J155" s="224">
        <f>ROUND(I155*H155,2)</f>
        <v>0</v>
      </c>
      <c r="K155" s="220" t="s">
        <v>133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134</v>
      </c>
      <c r="AT155" s="229" t="s">
        <v>129</v>
      </c>
      <c r="AU155" s="229" t="s">
        <v>85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134</v>
      </c>
      <c r="BM155" s="229" t="s">
        <v>357</v>
      </c>
    </row>
    <row r="156" s="13" customFormat="1">
      <c r="A156" s="13"/>
      <c r="B156" s="231"/>
      <c r="C156" s="232"/>
      <c r="D156" s="233" t="s">
        <v>136</v>
      </c>
      <c r="E156" s="234" t="s">
        <v>1</v>
      </c>
      <c r="F156" s="235" t="s">
        <v>358</v>
      </c>
      <c r="G156" s="232"/>
      <c r="H156" s="236">
        <v>27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136</v>
      </c>
      <c r="AU156" s="242" t="s">
        <v>85</v>
      </c>
      <c r="AV156" s="13" t="s">
        <v>85</v>
      </c>
      <c r="AW156" s="13" t="s">
        <v>32</v>
      </c>
      <c r="AX156" s="13" t="s">
        <v>83</v>
      </c>
      <c r="AY156" s="242" t="s">
        <v>127</v>
      </c>
    </row>
    <row r="157" s="2" customFormat="1" ht="16.5" customHeight="1">
      <c r="A157" s="38"/>
      <c r="B157" s="39"/>
      <c r="C157" s="268" t="s">
        <v>243</v>
      </c>
      <c r="D157" s="268" t="s">
        <v>236</v>
      </c>
      <c r="E157" s="269" t="s">
        <v>359</v>
      </c>
      <c r="F157" s="270" t="s">
        <v>360</v>
      </c>
      <c r="G157" s="271" t="s">
        <v>150</v>
      </c>
      <c r="H157" s="272">
        <v>16.199999999999999</v>
      </c>
      <c r="I157" s="273"/>
      <c r="J157" s="274">
        <f>ROUND(I157*H157,2)</f>
        <v>0</v>
      </c>
      <c r="K157" s="270" t="s">
        <v>133</v>
      </c>
      <c r="L157" s="275"/>
      <c r="M157" s="276" t="s">
        <v>1</v>
      </c>
      <c r="N157" s="277" t="s">
        <v>40</v>
      </c>
      <c r="O157" s="91"/>
      <c r="P157" s="227">
        <f>O157*H157</f>
        <v>0</v>
      </c>
      <c r="Q157" s="227">
        <v>1</v>
      </c>
      <c r="R157" s="227">
        <f>Q157*H157</f>
        <v>16.199999999999999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213</v>
      </c>
      <c r="AT157" s="229" t="s">
        <v>236</v>
      </c>
      <c r="AU157" s="229" t="s">
        <v>85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134</v>
      </c>
      <c r="BM157" s="229" t="s">
        <v>361</v>
      </c>
    </row>
    <row r="158" s="13" customFormat="1">
      <c r="A158" s="13"/>
      <c r="B158" s="231"/>
      <c r="C158" s="232"/>
      <c r="D158" s="233" t="s">
        <v>136</v>
      </c>
      <c r="E158" s="234" t="s">
        <v>1</v>
      </c>
      <c r="F158" s="235" t="s">
        <v>362</v>
      </c>
      <c r="G158" s="232"/>
      <c r="H158" s="236">
        <v>16.199999999999999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136</v>
      </c>
      <c r="AU158" s="242" t="s">
        <v>85</v>
      </c>
      <c r="AV158" s="13" t="s">
        <v>85</v>
      </c>
      <c r="AW158" s="13" t="s">
        <v>32</v>
      </c>
      <c r="AX158" s="13" t="s">
        <v>83</v>
      </c>
      <c r="AY158" s="242" t="s">
        <v>127</v>
      </c>
    </row>
    <row r="159" s="2" customFormat="1" ht="24.15" customHeight="1">
      <c r="A159" s="38"/>
      <c r="B159" s="39"/>
      <c r="C159" s="218" t="s">
        <v>8</v>
      </c>
      <c r="D159" s="218" t="s">
        <v>129</v>
      </c>
      <c r="E159" s="219" t="s">
        <v>363</v>
      </c>
      <c r="F159" s="220" t="s">
        <v>364</v>
      </c>
      <c r="G159" s="221" t="s">
        <v>132</v>
      </c>
      <c r="H159" s="222">
        <v>27</v>
      </c>
      <c r="I159" s="223"/>
      <c r="J159" s="224">
        <f>ROUND(I159*H159,2)</f>
        <v>0</v>
      </c>
      <c r="K159" s="220" t="s">
        <v>133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134</v>
      </c>
      <c r="AT159" s="229" t="s">
        <v>129</v>
      </c>
      <c r="AU159" s="229" t="s">
        <v>85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134</v>
      </c>
      <c r="BM159" s="229" t="s">
        <v>365</v>
      </c>
    </row>
    <row r="160" s="13" customFormat="1">
      <c r="A160" s="13"/>
      <c r="B160" s="231"/>
      <c r="C160" s="232"/>
      <c r="D160" s="233" t="s">
        <v>136</v>
      </c>
      <c r="E160" s="234" t="s">
        <v>1</v>
      </c>
      <c r="F160" s="235" t="s">
        <v>358</v>
      </c>
      <c r="G160" s="232"/>
      <c r="H160" s="236">
        <v>27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136</v>
      </c>
      <c r="AU160" s="242" t="s">
        <v>85</v>
      </c>
      <c r="AV160" s="13" t="s">
        <v>85</v>
      </c>
      <c r="AW160" s="13" t="s">
        <v>32</v>
      </c>
      <c r="AX160" s="13" t="s">
        <v>83</v>
      </c>
      <c r="AY160" s="242" t="s">
        <v>127</v>
      </c>
    </row>
    <row r="161" s="2" customFormat="1" ht="21.75" customHeight="1">
      <c r="A161" s="38"/>
      <c r="B161" s="39"/>
      <c r="C161" s="218" t="s">
        <v>254</v>
      </c>
      <c r="D161" s="218" t="s">
        <v>129</v>
      </c>
      <c r="E161" s="219" t="s">
        <v>366</v>
      </c>
      <c r="F161" s="220" t="s">
        <v>367</v>
      </c>
      <c r="G161" s="221" t="s">
        <v>132</v>
      </c>
      <c r="H161" s="222">
        <v>27</v>
      </c>
      <c r="I161" s="223"/>
      <c r="J161" s="224">
        <f>ROUND(I161*H161,2)</f>
        <v>0</v>
      </c>
      <c r="K161" s="220" t="s">
        <v>133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134</v>
      </c>
      <c r="AT161" s="229" t="s">
        <v>129</v>
      </c>
      <c r="AU161" s="229" t="s">
        <v>85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134</v>
      </c>
      <c r="BM161" s="229" t="s">
        <v>368</v>
      </c>
    </row>
    <row r="162" s="13" customFormat="1">
      <c r="A162" s="13"/>
      <c r="B162" s="231"/>
      <c r="C162" s="232"/>
      <c r="D162" s="233" t="s">
        <v>136</v>
      </c>
      <c r="E162" s="234" t="s">
        <v>1</v>
      </c>
      <c r="F162" s="235" t="s">
        <v>358</v>
      </c>
      <c r="G162" s="232"/>
      <c r="H162" s="236">
        <v>27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136</v>
      </c>
      <c r="AU162" s="242" t="s">
        <v>85</v>
      </c>
      <c r="AV162" s="13" t="s">
        <v>85</v>
      </c>
      <c r="AW162" s="13" t="s">
        <v>32</v>
      </c>
      <c r="AX162" s="13" t="s">
        <v>83</v>
      </c>
      <c r="AY162" s="242" t="s">
        <v>127</v>
      </c>
    </row>
    <row r="163" s="2" customFormat="1" ht="37.8" customHeight="1">
      <c r="A163" s="38"/>
      <c r="B163" s="39"/>
      <c r="C163" s="218" t="s">
        <v>258</v>
      </c>
      <c r="D163" s="218" t="s">
        <v>129</v>
      </c>
      <c r="E163" s="219" t="s">
        <v>369</v>
      </c>
      <c r="F163" s="220" t="s">
        <v>370</v>
      </c>
      <c r="G163" s="221" t="s">
        <v>132</v>
      </c>
      <c r="H163" s="222">
        <v>14.073</v>
      </c>
      <c r="I163" s="223"/>
      <c r="J163" s="224">
        <f>ROUND(I163*H163,2)</f>
        <v>0</v>
      </c>
      <c r="K163" s="220" t="s">
        <v>133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0.093410000000000007</v>
      </c>
      <c r="R163" s="227">
        <f>Q163*H163</f>
        <v>1.3145589300000002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134</v>
      </c>
      <c r="AT163" s="229" t="s">
        <v>129</v>
      </c>
      <c r="AU163" s="229" t="s">
        <v>85</v>
      </c>
      <c r="AY163" s="17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134</v>
      </c>
      <c r="BM163" s="229" t="s">
        <v>371</v>
      </c>
    </row>
    <row r="164" s="13" customFormat="1">
      <c r="A164" s="13"/>
      <c r="B164" s="231"/>
      <c r="C164" s="232"/>
      <c r="D164" s="233" t="s">
        <v>136</v>
      </c>
      <c r="E164" s="234" t="s">
        <v>1</v>
      </c>
      <c r="F164" s="235" t="s">
        <v>327</v>
      </c>
      <c r="G164" s="232"/>
      <c r="H164" s="236">
        <v>14.073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136</v>
      </c>
      <c r="AU164" s="242" t="s">
        <v>85</v>
      </c>
      <c r="AV164" s="13" t="s">
        <v>85</v>
      </c>
      <c r="AW164" s="13" t="s">
        <v>32</v>
      </c>
      <c r="AX164" s="13" t="s">
        <v>83</v>
      </c>
      <c r="AY164" s="242" t="s">
        <v>127</v>
      </c>
    </row>
    <row r="165" s="2" customFormat="1" ht="33" customHeight="1">
      <c r="A165" s="38"/>
      <c r="B165" s="39"/>
      <c r="C165" s="218" t="s">
        <v>262</v>
      </c>
      <c r="D165" s="218" t="s">
        <v>129</v>
      </c>
      <c r="E165" s="219" t="s">
        <v>372</v>
      </c>
      <c r="F165" s="220" t="s">
        <v>373</v>
      </c>
      <c r="G165" s="221" t="s">
        <v>132</v>
      </c>
      <c r="H165" s="222">
        <v>140.72999999999999</v>
      </c>
      <c r="I165" s="223"/>
      <c r="J165" s="224">
        <f>ROUND(I165*H165,2)</f>
        <v>0</v>
      </c>
      <c r="K165" s="220" t="s">
        <v>133</v>
      </c>
      <c r="L165" s="44"/>
      <c r="M165" s="225" t="s">
        <v>1</v>
      </c>
      <c r="N165" s="226" t="s">
        <v>40</v>
      </c>
      <c r="O165" s="91"/>
      <c r="P165" s="227">
        <f>O165*H165</f>
        <v>0</v>
      </c>
      <c r="Q165" s="227">
        <v>0.015400000000000001</v>
      </c>
      <c r="R165" s="227">
        <f>Q165*H165</f>
        <v>2.1672419999999999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134</v>
      </c>
      <c r="AT165" s="229" t="s">
        <v>129</v>
      </c>
      <c r="AU165" s="229" t="s">
        <v>85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134</v>
      </c>
      <c r="BM165" s="229" t="s">
        <v>374</v>
      </c>
    </row>
    <row r="166" s="13" customFormat="1">
      <c r="A166" s="13"/>
      <c r="B166" s="231"/>
      <c r="C166" s="232"/>
      <c r="D166" s="233" t="s">
        <v>136</v>
      </c>
      <c r="E166" s="234" t="s">
        <v>1</v>
      </c>
      <c r="F166" s="235" t="s">
        <v>375</v>
      </c>
      <c r="G166" s="232"/>
      <c r="H166" s="236">
        <v>140.72999999999999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136</v>
      </c>
      <c r="AU166" s="242" t="s">
        <v>85</v>
      </c>
      <c r="AV166" s="13" t="s">
        <v>85</v>
      </c>
      <c r="AW166" s="13" t="s">
        <v>32</v>
      </c>
      <c r="AX166" s="13" t="s">
        <v>83</v>
      </c>
      <c r="AY166" s="242" t="s">
        <v>127</v>
      </c>
    </row>
    <row r="167" s="2" customFormat="1" ht="24.15" customHeight="1">
      <c r="A167" s="38"/>
      <c r="B167" s="39"/>
      <c r="C167" s="218" t="s">
        <v>269</v>
      </c>
      <c r="D167" s="218" t="s">
        <v>129</v>
      </c>
      <c r="E167" s="219" t="s">
        <v>263</v>
      </c>
      <c r="F167" s="220" t="s">
        <v>264</v>
      </c>
      <c r="G167" s="221" t="s">
        <v>140</v>
      </c>
      <c r="H167" s="222">
        <v>85.659999999999997</v>
      </c>
      <c r="I167" s="223"/>
      <c r="J167" s="224">
        <f>ROUND(I167*H167,2)</f>
        <v>0</v>
      </c>
      <c r="K167" s="220" t="s">
        <v>133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1.0000000000000001E-05</v>
      </c>
      <c r="R167" s="227">
        <f>Q167*H167</f>
        <v>0.0008566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134</v>
      </c>
      <c r="AT167" s="229" t="s">
        <v>129</v>
      </c>
      <c r="AU167" s="229" t="s">
        <v>85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134</v>
      </c>
      <c r="BM167" s="229" t="s">
        <v>376</v>
      </c>
    </row>
    <row r="168" s="13" customFormat="1">
      <c r="A168" s="13"/>
      <c r="B168" s="231"/>
      <c r="C168" s="232"/>
      <c r="D168" s="233" t="s">
        <v>136</v>
      </c>
      <c r="E168" s="234" t="s">
        <v>1</v>
      </c>
      <c r="F168" s="235" t="s">
        <v>377</v>
      </c>
      <c r="G168" s="232"/>
      <c r="H168" s="236">
        <v>85.659999999999997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136</v>
      </c>
      <c r="AU168" s="242" t="s">
        <v>85</v>
      </c>
      <c r="AV168" s="13" t="s">
        <v>85</v>
      </c>
      <c r="AW168" s="13" t="s">
        <v>32</v>
      </c>
      <c r="AX168" s="13" t="s">
        <v>83</v>
      </c>
      <c r="AY168" s="242" t="s">
        <v>127</v>
      </c>
    </row>
    <row r="169" s="12" customFormat="1" ht="22.8" customHeight="1">
      <c r="A169" s="12"/>
      <c r="B169" s="202"/>
      <c r="C169" s="203"/>
      <c r="D169" s="204" t="s">
        <v>74</v>
      </c>
      <c r="E169" s="216" t="s">
        <v>218</v>
      </c>
      <c r="F169" s="216" t="s">
        <v>268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SUM(P170:P177)</f>
        <v>0</v>
      </c>
      <c r="Q169" s="210"/>
      <c r="R169" s="211">
        <f>SUM(R170:R177)</f>
        <v>17.632229400000003</v>
      </c>
      <c r="S169" s="210"/>
      <c r="T169" s="212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83</v>
      </c>
      <c r="AT169" s="214" t="s">
        <v>74</v>
      </c>
      <c r="AU169" s="214" t="s">
        <v>83</v>
      </c>
      <c r="AY169" s="213" t="s">
        <v>127</v>
      </c>
      <c r="BK169" s="215">
        <f>SUM(BK170:BK177)</f>
        <v>0</v>
      </c>
    </row>
    <row r="170" s="2" customFormat="1" ht="24.15" customHeight="1">
      <c r="A170" s="38"/>
      <c r="B170" s="39"/>
      <c r="C170" s="218" t="s">
        <v>277</v>
      </c>
      <c r="D170" s="218" t="s">
        <v>129</v>
      </c>
      <c r="E170" s="219" t="s">
        <v>270</v>
      </c>
      <c r="F170" s="220" t="s">
        <v>271</v>
      </c>
      <c r="G170" s="221" t="s">
        <v>140</v>
      </c>
      <c r="H170" s="222">
        <v>114.78</v>
      </c>
      <c r="I170" s="223"/>
      <c r="J170" s="224">
        <f>ROUND(I170*H170,2)</f>
        <v>0</v>
      </c>
      <c r="K170" s="220" t="s">
        <v>133</v>
      </c>
      <c r="L170" s="44"/>
      <c r="M170" s="225" t="s">
        <v>1</v>
      </c>
      <c r="N170" s="226" t="s">
        <v>40</v>
      </c>
      <c r="O170" s="91"/>
      <c r="P170" s="227">
        <f>O170*H170</f>
        <v>0</v>
      </c>
      <c r="Q170" s="227">
        <v>0.14943000000000001</v>
      </c>
      <c r="R170" s="227">
        <f>Q170*H170</f>
        <v>17.151575400000002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134</v>
      </c>
      <c r="AT170" s="229" t="s">
        <v>129</v>
      </c>
      <c r="AU170" s="229" t="s">
        <v>85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134</v>
      </c>
      <c r="BM170" s="229" t="s">
        <v>378</v>
      </c>
    </row>
    <row r="171" s="13" customFormat="1">
      <c r="A171" s="13"/>
      <c r="B171" s="231"/>
      <c r="C171" s="232"/>
      <c r="D171" s="233" t="s">
        <v>136</v>
      </c>
      <c r="E171" s="234" t="s">
        <v>1</v>
      </c>
      <c r="F171" s="235" t="s">
        <v>379</v>
      </c>
      <c r="G171" s="232"/>
      <c r="H171" s="236">
        <v>114.78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136</v>
      </c>
      <c r="AU171" s="242" t="s">
        <v>85</v>
      </c>
      <c r="AV171" s="13" t="s">
        <v>85</v>
      </c>
      <c r="AW171" s="13" t="s">
        <v>32</v>
      </c>
      <c r="AX171" s="13" t="s">
        <v>83</v>
      </c>
      <c r="AY171" s="242" t="s">
        <v>127</v>
      </c>
    </row>
    <row r="172" s="2" customFormat="1" ht="24.15" customHeight="1">
      <c r="A172" s="38"/>
      <c r="B172" s="39"/>
      <c r="C172" s="218" t="s">
        <v>7</v>
      </c>
      <c r="D172" s="218" t="s">
        <v>129</v>
      </c>
      <c r="E172" s="219" t="s">
        <v>380</v>
      </c>
      <c r="F172" s="220" t="s">
        <v>381</v>
      </c>
      <c r="G172" s="221" t="s">
        <v>140</v>
      </c>
      <c r="H172" s="222">
        <v>111.78</v>
      </c>
      <c r="I172" s="223"/>
      <c r="J172" s="224">
        <f>ROUND(I172*H172,2)</f>
        <v>0</v>
      </c>
      <c r="K172" s="220" t="s">
        <v>133</v>
      </c>
      <c r="L172" s="44"/>
      <c r="M172" s="225" t="s">
        <v>1</v>
      </c>
      <c r="N172" s="226" t="s">
        <v>40</v>
      </c>
      <c r="O172" s="91"/>
      <c r="P172" s="227">
        <f>O172*H172</f>
        <v>0</v>
      </c>
      <c r="Q172" s="227">
        <v>0.0043</v>
      </c>
      <c r="R172" s="227">
        <f>Q172*H172</f>
        <v>0.48065400000000003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134</v>
      </c>
      <c r="AT172" s="229" t="s">
        <v>129</v>
      </c>
      <c r="AU172" s="229" t="s">
        <v>85</v>
      </c>
      <c r="AY172" s="17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134</v>
      </c>
      <c r="BM172" s="229" t="s">
        <v>382</v>
      </c>
    </row>
    <row r="173" s="13" customFormat="1">
      <c r="A173" s="13"/>
      <c r="B173" s="231"/>
      <c r="C173" s="232"/>
      <c r="D173" s="233" t="s">
        <v>136</v>
      </c>
      <c r="E173" s="234" t="s">
        <v>1</v>
      </c>
      <c r="F173" s="235" t="s">
        <v>383</v>
      </c>
      <c r="G173" s="232"/>
      <c r="H173" s="236">
        <v>111.78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136</v>
      </c>
      <c r="AU173" s="242" t="s">
        <v>85</v>
      </c>
      <c r="AV173" s="13" t="s">
        <v>85</v>
      </c>
      <c r="AW173" s="13" t="s">
        <v>32</v>
      </c>
      <c r="AX173" s="13" t="s">
        <v>83</v>
      </c>
      <c r="AY173" s="242" t="s">
        <v>127</v>
      </c>
    </row>
    <row r="174" s="2" customFormat="1" ht="24.15" customHeight="1">
      <c r="A174" s="38"/>
      <c r="B174" s="39"/>
      <c r="C174" s="218" t="s">
        <v>384</v>
      </c>
      <c r="D174" s="218" t="s">
        <v>129</v>
      </c>
      <c r="E174" s="219" t="s">
        <v>385</v>
      </c>
      <c r="F174" s="220" t="s">
        <v>386</v>
      </c>
      <c r="G174" s="221" t="s">
        <v>140</v>
      </c>
      <c r="H174" s="222">
        <v>275.31999999999999</v>
      </c>
      <c r="I174" s="223"/>
      <c r="J174" s="224">
        <f>ROUND(I174*H174,2)</f>
        <v>0</v>
      </c>
      <c r="K174" s="220" t="s">
        <v>133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134</v>
      </c>
      <c r="AT174" s="229" t="s">
        <v>129</v>
      </c>
      <c r="AU174" s="229" t="s">
        <v>85</v>
      </c>
      <c r="AY174" s="17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134</v>
      </c>
      <c r="BM174" s="229" t="s">
        <v>387</v>
      </c>
    </row>
    <row r="175" s="13" customFormat="1">
      <c r="A175" s="13"/>
      <c r="B175" s="231"/>
      <c r="C175" s="232"/>
      <c r="D175" s="233" t="s">
        <v>136</v>
      </c>
      <c r="E175" s="234" t="s">
        <v>1</v>
      </c>
      <c r="F175" s="235" t="s">
        <v>388</v>
      </c>
      <c r="G175" s="232"/>
      <c r="H175" s="236">
        <v>48.759999999999998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136</v>
      </c>
      <c r="AU175" s="242" t="s">
        <v>85</v>
      </c>
      <c r="AV175" s="13" t="s">
        <v>85</v>
      </c>
      <c r="AW175" s="13" t="s">
        <v>32</v>
      </c>
      <c r="AX175" s="13" t="s">
        <v>75</v>
      </c>
      <c r="AY175" s="242" t="s">
        <v>127</v>
      </c>
    </row>
    <row r="176" s="13" customFormat="1">
      <c r="A176" s="13"/>
      <c r="B176" s="231"/>
      <c r="C176" s="232"/>
      <c r="D176" s="233" t="s">
        <v>136</v>
      </c>
      <c r="E176" s="234" t="s">
        <v>1</v>
      </c>
      <c r="F176" s="235" t="s">
        <v>389</v>
      </c>
      <c r="G176" s="232"/>
      <c r="H176" s="236">
        <v>226.56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136</v>
      </c>
      <c r="AU176" s="242" t="s">
        <v>85</v>
      </c>
      <c r="AV176" s="13" t="s">
        <v>85</v>
      </c>
      <c r="AW176" s="13" t="s">
        <v>32</v>
      </c>
      <c r="AX176" s="13" t="s">
        <v>75</v>
      </c>
      <c r="AY176" s="242" t="s">
        <v>127</v>
      </c>
    </row>
    <row r="177" s="14" customFormat="1">
      <c r="A177" s="14"/>
      <c r="B177" s="243"/>
      <c r="C177" s="244"/>
      <c r="D177" s="233" t="s">
        <v>136</v>
      </c>
      <c r="E177" s="245" t="s">
        <v>1</v>
      </c>
      <c r="F177" s="246" t="s">
        <v>144</v>
      </c>
      <c r="G177" s="244"/>
      <c r="H177" s="247">
        <v>275.31999999999999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136</v>
      </c>
      <c r="AU177" s="253" t="s">
        <v>85</v>
      </c>
      <c r="AV177" s="14" t="s">
        <v>134</v>
      </c>
      <c r="AW177" s="14" t="s">
        <v>32</v>
      </c>
      <c r="AX177" s="14" t="s">
        <v>83</v>
      </c>
      <c r="AY177" s="253" t="s">
        <v>127</v>
      </c>
    </row>
    <row r="178" s="12" customFormat="1" ht="22.8" customHeight="1">
      <c r="A178" s="12"/>
      <c r="B178" s="202"/>
      <c r="C178" s="203"/>
      <c r="D178" s="204" t="s">
        <v>74</v>
      </c>
      <c r="E178" s="216" t="s">
        <v>145</v>
      </c>
      <c r="F178" s="216" t="s">
        <v>146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SUM(P179:P184)</f>
        <v>0</v>
      </c>
      <c r="Q178" s="210"/>
      <c r="R178" s="211">
        <f>SUM(R179:R184)</f>
        <v>0</v>
      </c>
      <c r="S178" s="210"/>
      <c r="T178" s="212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83</v>
      </c>
      <c r="AT178" s="214" t="s">
        <v>74</v>
      </c>
      <c r="AU178" s="214" t="s">
        <v>83</v>
      </c>
      <c r="AY178" s="213" t="s">
        <v>127</v>
      </c>
      <c r="BK178" s="215">
        <f>SUM(BK179:BK184)</f>
        <v>0</v>
      </c>
    </row>
    <row r="179" s="2" customFormat="1" ht="21.75" customHeight="1">
      <c r="A179" s="38"/>
      <c r="B179" s="39"/>
      <c r="C179" s="218" t="s">
        <v>390</v>
      </c>
      <c r="D179" s="218" t="s">
        <v>129</v>
      </c>
      <c r="E179" s="219" t="s">
        <v>148</v>
      </c>
      <c r="F179" s="220" t="s">
        <v>149</v>
      </c>
      <c r="G179" s="221" t="s">
        <v>150</v>
      </c>
      <c r="H179" s="222">
        <v>37.930999999999997</v>
      </c>
      <c r="I179" s="223"/>
      <c r="J179" s="224">
        <f>ROUND(I179*H179,2)</f>
        <v>0</v>
      </c>
      <c r="K179" s="220" t="s">
        <v>133</v>
      </c>
      <c r="L179" s="44"/>
      <c r="M179" s="225" t="s">
        <v>1</v>
      </c>
      <c r="N179" s="226" t="s">
        <v>40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134</v>
      </c>
      <c r="AT179" s="229" t="s">
        <v>129</v>
      </c>
      <c r="AU179" s="229" t="s">
        <v>85</v>
      </c>
      <c r="AY179" s="17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134</v>
      </c>
      <c r="BM179" s="229" t="s">
        <v>391</v>
      </c>
    </row>
    <row r="180" s="2" customFormat="1" ht="24.15" customHeight="1">
      <c r="A180" s="38"/>
      <c r="B180" s="39"/>
      <c r="C180" s="218" t="s">
        <v>392</v>
      </c>
      <c r="D180" s="218" t="s">
        <v>129</v>
      </c>
      <c r="E180" s="219" t="s">
        <v>152</v>
      </c>
      <c r="F180" s="220" t="s">
        <v>153</v>
      </c>
      <c r="G180" s="221" t="s">
        <v>150</v>
      </c>
      <c r="H180" s="222">
        <v>531.03399999999999</v>
      </c>
      <c r="I180" s="223"/>
      <c r="J180" s="224">
        <f>ROUND(I180*H180,2)</f>
        <v>0</v>
      </c>
      <c r="K180" s="220" t="s">
        <v>133</v>
      </c>
      <c r="L180" s="44"/>
      <c r="M180" s="225" t="s">
        <v>1</v>
      </c>
      <c r="N180" s="226" t="s">
        <v>40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134</v>
      </c>
      <c r="AT180" s="229" t="s">
        <v>129</v>
      </c>
      <c r="AU180" s="229" t="s">
        <v>85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134</v>
      </c>
      <c r="BM180" s="229" t="s">
        <v>393</v>
      </c>
    </row>
    <row r="181" s="13" customFormat="1">
      <c r="A181" s="13"/>
      <c r="B181" s="231"/>
      <c r="C181" s="232"/>
      <c r="D181" s="233" t="s">
        <v>136</v>
      </c>
      <c r="E181" s="232"/>
      <c r="F181" s="235" t="s">
        <v>394</v>
      </c>
      <c r="G181" s="232"/>
      <c r="H181" s="236">
        <v>531.03399999999999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136</v>
      </c>
      <c r="AU181" s="242" t="s">
        <v>85</v>
      </c>
      <c r="AV181" s="13" t="s">
        <v>85</v>
      </c>
      <c r="AW181" s="13" t="s">
        <v>4</v>
      </c>
      <c r="AX181" s="13" t="s">
        <v>83</v>
      </c>
      <c r="AY181" s="242" t="s">
        <v>127</v>
      </c>
    </row>
    <row r="182" s="2" customFormat="1" ht="24.15" customHeight="1">
      <c r="A182" s="38"/>
      <c r="B182" s="39"/>
      <c r="C182" s="218" t="s">
        <v>395</v>
      </c>
      <c r="D182" s="218" t="s">
        <v>129</v>
      </c>
      <c r="E182" s="219" t="s">
        <v>157</v>
      </c>
      <c r="F182" s="220" t="s">
        <v>158</v>
      </c>
      <c r="G182" s="221" t="s">
        <v>150</v>
      </c>
      <c r="H182" s="222">
        <v>37.930999999999997</v>
      </c>
      <c r="I182" s="223"/>
      <c r="J182" s="224">
        <f>ROUND(I182*H182,2)</f>
        <v>0</v>
      </c>
      <c r="K182" s="220" t="s">
        <v>133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134</v>
      </c>
      <c r="AT182" s="229" t="s">
        <v>129</v>
      </c>
      <c r="AU182" s="229" t="s">
        <v>85</v>
      </c>
      <c r="AY182" s="17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134</v>
      </c>
      <c r="BM182" s="229" t="s">
        <v>396</v>
      </c>
    </row>
    <row r="183" s="2" customFormat="1" ht="33" customHeight="1">
      <c r="A183" s="38"/>
      <c r="B183" s="39"/>
      <c r="C183" s="218" t="s">
        <v>397</v>
      </c>
      <c r="D183" s="218" t="s">
        <v>129</v>
      </c>
      <c r="E183" s="219" t="s">
        <v>398</v>
      </c>
      <c r="F183" s="220" t="s">
        <v>399</v>
      </c>
      <c r="G183" s="221" t="s">
        <v>150</v>
      </c>
      <c r="H183" s="222">
        <v>14.021000000000001</v>
      </c>
      <c r="I183" s="223"/>
      <c r="J183" s="224">
        <f>ROUND(I183*H183,2)</f>
        <v>0</v>
      </c>
      <c r="K183" s="220" t="s">
        <v>133</v>
      </c>
      <c r="L183" s="44"/>
      <c r="M183" s="225" t="s">
        <v>1</v>
      </c>
      <c r="N183" s="226" t="s">
        <v>40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134</v>
      </c>
      <c r="AT183" s="229" t="s">
        <v>129</v>
      </c>
      <c r="AU183" s="229" t="s">
        <v>85</v>
      </c>
      <c r="AY183" s="17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134</v>
      </c>
      <c r="BM183" s="229" t="s">
        <v>400</v>
      </c>
    </row>
    <row r="184" s="13" customFormat="1">
      <c r="A184" s="13"/>
      <c r="B184" s="231"/>
      <c r="C184" s="232"/>
      <c r="D184" s="233" t="s">
        <v>136</v>
      </c>
      <c r="E184" s="234" t="s">
        <v>1</v>
      </c>
      <c r="F184" s="235" t="s">
        <v>401</v>
      </c>
      <c r="G184" s="232"/>
      <c r="H184" s="236">
        <v>14.021000000000001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136</v>
      </c>
      <c r="AU184" s="242" t="s">
        <v>85</v>
      </c>
      <c r="AV184" s="13" t="s">
        <v>85</v>
      </c>
      <c r="AW184" s="13" t="s">
        <v>32</v>
      </c>
      <c r="AX184" s="13" t="s">
        <v>83</v>
      </c>
      <c r="AY184" s="242" t="s">
        <v>127</v>
      </c>
    </row>
    <row r="185" s="12" customFormat="1" ht="22.8" customHeight="1">
      <c r="A185" s="12"/>
      <c r="B185" s="202"/>
      <c r="C185" s="203"/>
      <c r="D185" s="204" t="s">
        <v>74</v>
      </c>
      <c r="E185" s="216" t="s">
        <v>275</v>
      </c>
      <c r="F185" s="216" t="s">
        <v>276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P186</f>
        <v>0</v>
      </c>
      <c r="Q185" s="210"/>
      <c r="R185" s="211">
        <f>R186</f>
        <v>0</v>
      </c>
      <c r="S185" s="210"/>
      <c r="T185" s="21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83</v>
      </c>
      <c r="AT185" s="214" t="s">
        <v>74</v>
      </c>
      <c r="AU185" s="214" t="s">
        <v>83</v>
      </c>
      <c r="AY185" s="213" t="s">
        <v>127</v>
      </c>
      <c r="BK185" s="215">
        <f>BK186</f>
        <v>0</v>
      </c>
    </row>
    <row r="186" s="2" customFormat="1" ht="16.5" customHeight="1">
      <c r="A186" s="38"/>
      <c r="B186" s="39"/>
      <c r="C186" s="218" t="s">
        <v>402</v>
      </c>
      <c r="D186" s="218" t="s">
        <v>129</v>
      </c>
      <c r="E186" s="219" t="s">
        <v>278</v>
      </c>
      <c r="F186" s="220" t="s">
        <v>279</v>
      </c>
      <c r="G186" s="221" t="s">
        <v>150</v>
      </c>
      <c r="H186" s="222">
        <v>52.448</v>
      </c>
      <c r="I186" s="223"/>
      <c r="J186" s="224">
        <f>ROUND(I186*H186,2)</f>
        <v>0</v>
      </c>
      <c r="K186" s="220" t="s">
        <v>133</v>
      </c>
      <c r="L186" s="44"/>
      <c r="M186" s="278" t="s">
        <v>1</v>
      </c>
      <c r="N186" s="279" t="s">
        <v>40</v>
      </c>
      <c r="O186" s="280"/>
      <c r="P186" s="281">
        <f>O186*H186</f>
        <v>0</v>
      </c>
      <c r="Q186" s="281">
        <v>0</v>
      </c>
      <c r="R186" s="281">
        <f>Q186*H186</f>
        <v>0</v>
      </c>
      <c r="S186" s="281">
        <v>0</v>
      </c>
      <c r="T186" s="2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134</v>
      </c>
      <c r="AT186" s="229" t="s">
        <v>129</v>
      </c>
      <c r="AU186" s="229" t="s">
        <v>85</v>
      </c>
      <c r="AY186" s="17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134</v>
      </c>
      <c r="BM186" s="229" t="s">
        <v>403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i/P81R9hZbL/bhKdabQI8oBgjjiKyG6bxg9wP3BfWEJfZDh00kDMay1Xgvjh+eH6K6mxhrUgSgnavwlC4MUs9A==" hashValue="L0IdRYJxDtiF0HMVZb3R1eX6prhEBKQ65LfKUl2ewDd7gvUEUfTiH8T9JV29ldaV6j3/mEmDMPL9+NgG3VzdBw==" algorithmName="SHA-512" password="D9E1"/>
  <autoFilter ref="C123:K1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404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ROUND((SUM(BE120:BE161)),  2)</f>
        <v>0</v>
      </c>
      <c r="G33" s="38"/>
      <c r="H33" s="38"/>
      <c r="I33" s="155">
        <v>0.20999999999999999</v>
      </c>
      <c r="J33" s="154">
        <f>ROUND(((SUM(BE120:BE161))*I33),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ROUND((SUM(BF120:BF161)),  2)</f>
        <v>0</v>
      </c>
      <c r="G34" s="38"/>
      <c r="H34" s="38"/>
      <c r="I34" s="155">
        <v>0.14999999999999999</v>
      </c>
      <c r="J34" s="154">
        <f>ROUND(((SUM(BF120:BF161))*I34),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SO05 - Zřízení nového prostoru skoku do výšky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173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175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V01 - Rekonstrukce sportovního areálu ZŠ Školní, Vrchlabí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SO05 - Zřízení nového prostoru skoku do výšky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Vrchlabí</v>
      </c>
      <c r="G114" s="40"/>
      <c r="H114" s="40"/>
      <c r="I114" s="32" t="s">
        <v>22</v>
      </c>
      <c r="J114" s="79" t="str">
        <f>IF(J12="","",J12)</f>
        <v>17. 10. 2023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>Techtex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113</v>
      </c>
      <c r="D119" s="194" t="s">
        <v>60</v>
      </c>
      <c r="E119" s="194" t="s">
        <v>56</v>
      </c>
      <c r="F119" s="194" t="s">
        <v>57</v>
      </c>
      <c r="G119" s="194" t="s">
        <v>114</v>
      </c>
      <c r="H119" s="194" t="s">
        <v>115</v>
      </c>
      <c r="I119" s="194" t="s">
        <v>116</v>
      </c>
      <c r="J119" s="194" t="s">
        <v>106</v>
      </c>
      <c r="K119" s="195" t="s">
        <v>117</v>
      </c>
      <c r="L119" s="196"/>
      <c r="M119" s="100" t="s">
        <v>1</v>
      </c>
      <c r="N119" s="101" t="s">
        <v>39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6.3294055999999994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108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125</v>
      </c>
      <c r="F121" s="205" t="s">
        <v>126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P122+P147+P160</f>
        <v>0</v>
      </c>
      <c r="Q121" s="210"/>
      <c r="R121" s="211">
        <f>R122+R147+R160</f>
        <v>6.3294055999999994</v>
      </c>
      <c r="S121" s="210"/>
      <c r="T121" s="212">
        <f>T122+T147+T160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127</v>
      </c>
      <c r="BK121" s="215">
        <f>BK122+BK147+BK160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83</v>
      </c>
      <c r="F122" s="216" t="s">
        <v>128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SUM(P123:P146)</f>
        <v>0</v>
      </c>
      <c r="Q122" s="210"/>
      <c r="R122" s="211">
        <f>SUM(R123:R146)</f>
        <v>0</v>
      </c>
      <c r="S122" s="210"/>
      <c r="T122" s="212">
        <f>SUM(T123:T146)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127</v>
      </c>
      <c r="BK122" s="215">
        <f>SUM(BK123:BK146)</f>
        <v>0</v>
      </c>
    </row>
    <row r="123" s="2" customFormat="1" ht="24.15" customHeight="1">
      <c r="A123" s="38"/>
      <c r="B123" s="39"/>
      <c r="C123" s="218" t="s">
        <v>83</v>
      </c>
      <c r="D123" s="218" t="s">
        <v>129</v>
      </c>
      <c r="E123" s="219" t="s">
        <v>405</v>
      </c>
      <c r="F123" s="220" t="s">
        <v>406</v>
      </c>
      <c r="G123" s="221" t="s">
        <v>132</v>
      </c>
      <c r="H123" s="222">
        <v>350.16899999999998</v>
      </c>
      <c r="I123" s="223"/>
      <c r="J123" s="224">
        <f>ROUND(I123*H123,2)</f>
        <v>0</v>
      </c>
      <c r="K123" s="220" t="s">
        <v>133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134</v>
      </c>
      <c r="AT123" s="229" t="s">
        <v>129</v>
      </c>
      <c r="AU123" s="229" t="s">
        <v>85</v>
      </c>
      <c r="AY123" s="17" t="s">
        <v>127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134</v>
      </c>
      <c r="BM123" s="229" t="s">
        <v>407</v>
      </c>
    </row>
    <row r="124" s="13" customFormat="1">
      <c r="A124" s="13"/>
      <c r="B124" s="231"/>
      <c r="C124" s="232"/>
      <c r="D124" s="233" t="s">
        <v>136</v>
      </c>
      <c r="E124" s="234" t="s">
        <v>1</v>
      </c>
      <c r="F124" s="235" t="s">
        <v>408</v>
      </c>
      <c r="G124" s="232"/>
      <c r="H124" s="236">
        <v>410.95999999999998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136</v>
      </c>
      <c r="AU124" s="242" t="s">
        <v>85</v>
      </c>
      <c r="AV124" s="13" t="s">
        <v>85</v>
      </c>
      <c r="AW124" s="13" t="s">
        <v>32</v>
      </c>
      <c r="AX124" s="13" t="s">
        <v>75</v>
      </c>
      <c r="AY124" s="242" t="s">
        <v>127</v>
      </c>
    </row>
    <row r="125" s="13" customFormat="1">
      <c r="A125" s="13"/>
      <c r="B125" s="231"/>
      <c r="C125" s="232"/>
      <c r="D125" s="233" t="s">
        <v>136</v>
      </c>
      <c r="E125" s="234" t="s">
        <v>1</v>
      </c>
      <c r="F125" s="235" t="s">
        <v>409</v>
      </c>
      <c r="G125" s="232"/>
      <c r="H125" s="236">
        <v>-60.790999999999997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136</v>
      </c>
      <c r="AU125" s="242" t="s">
        <v>85</v>
      </c>
      <c r="AV125" s="13" t="s">
        <v>85</v>
      </c>
      <c r="AW125" s="13" t="s">
        <v>32</v>
      </c>
      <c r="AX125" s="13" t="s">
        <v>75</v>
      </c>
      <c r="AY125" s="242" t="s">
        <v>127</v>
      </c>
    </row>
    <row r="126" s="14" customFormat="1">
      <c r="A126" s="14"/>
      <c r="B126" s="243"/>
      <c r="C126" s="244"/>
      <c r="D126" s="233" t="s">
        <v>136</v>
      </c>
      <c r="E126" s="245" t="s">
        <v>1</v>
      </c>
      <c r="F126" s="246" t="s">
        <v>144</v>
      </c>
      <c r="G126" s="244"/>
      <c r="H126" s="247">
        <v>350.16899999999998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136</v>
      </c>
      <c r="AU126" s="253" t="s">
        <v>85</v>
      </c>
      <c r="AV126" s="14" t="s">
        <v>134</v>
      </c>
      <c r="AW126" s="14" t="s">
        <v>32</v>
      </c>
      <c r="AX126" s="14" t="s">
        <v>83</v>
      </c>
      <c r="AY126" s="253" t="s">
        <v>127</v>
      </c>
    </row>
    <row r="127" s="2" customFormat="1" ht="33" customHeight="1">
      <c r="A127" s="38"/>
      <c r="B127" s="39"/>
      <c r="C127" s="218" t="s">
        <v>85</v>
      </c>
      <c r="D127" s="218" t="s">
        <v>129</v>
      </c>
      <c r="E127" s="219" t="s">
        <v>410</v>
      </c>
      <c r="F127" s="220" t="s">
        <v>411</v>
      </c>
      <c r="G127" s="221" t="s">
        <v>184</v>
      </c>
      <c r="H127" s="222">
        <v>26.879999999999999</v>
      </c>
      <c r="I127" s="223"/>
      <c r="J127" s="224">
        <f>ROUND(I127*H127,2)</f>
        <v>0</v>
      </c>
      <c r="K127" s="220" t="s">
        <v>133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85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134</v>
      </c>
      <c r="BM127" s="229" t="s">
        <v>412</v>
      </c>
    </row>
    <row r="128" s="13" customFormat="1">
      <c r="A128" s="13"/>
      <c r="B128" s="231"/>
      <c r="C128" s="232"/>
      <c r="D128" s="233" t="s">
        <v>136</v>
      </c>
      <c r="E128" s="234" t="s">
        <v>1</v>
      </c>
      <c r="F128" s="235" t="s">
        <v>413</v>
      </c>
      <c r="G128" s="232"/>
      <c r="H128" s="236">
        <v>35.999000000000002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136</v>
      </c>
      <c r="AU128" s="242" t="s">
        <v>85</v>
      </c>
      <c r="AV128" s="13" t="s">
        <v>85</v>
      </c>
      <c r="AW128" s="13" t="s">
        <v>32</v>
      </c>
      <c r="AX128" s="13" t="s">
        <v>75</v>
      </c>
      <c r="AY128" s="242" t="s">
        <v>127</v>
      </c>
    </row>
    <row r="129" s="13" customFormat="1">
      <c r="A129" s="13"/>
      <c r="B129" s="231"/>
      <c r="C129" s="232"/>
      <c r="D129" s="233" t="s">
        <v>136</v>
      </c>
      <c r="E129" s="234" t="s">
        <v>1</v>
      </c>
      <c r="F129" s="235" t="s">
        <v>414</v>
      </c>
      <c r="G129" s="232"/>
      <c r="H129" s="236">
        <v>-9.1189999999999998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136</v>
      </c>
      <c r="AU129" s="242" t="s">
        <v>85</v>
      </c>
      <c r="AV129" s="13" t="s">
        <v>85</v>
      </c>
      <c r="AW129" s="13" t="s">
        <v>32</v>
      </c>
      <c r="AX129" s="13" t="s">
        <v>75</v>
      </c>
      <c r="AY129" s="242" t="s">
        <v>127</v>
      </c>
    </row>
    <row r="130" s="14" customFormat="1">
      <c r="A130" s="14"/>
      <c r="B130" s="243"/>
      <c r="C130" s="244"/>
      <c r="D130" s="233" t="s">
        <v>136</v>
      </c>
      <c r="E130" s="245" t="s">
        <v>1</v>
      </c>
      <c r="F130" s="246" t="s">
        <v>144</v>
      </c>
      <c r="G130" s="244"/>
      <c r="H130" s="247">
        <v>26.880000000000003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136</v>
      </c>
      <c r="AU130" s="253" t="s">
        <v>85</v>
      </c>
      <c r="AV130" s="14" t="s">
        <v>134</v>
      </c>
      <c r="AW130" s="14" t="s">
        <v>32</v>
      </c>
      <c r="AX130" s="14" t="s">
        <v>83</v>
      </c>
      <c r="AY130" s="253" t="s">
        <v>127</v>
      </c>
    </row>
    <row r="131" s="2" customFormat="1" ht="33" customHeight="1">
      <c r="A131" s="38"/>
      <c r="B131" s="39"/>
      <c r="C131" s="218" t="s">
        <v>147</v>
      </c>
      <c r="D131" s="218" t="s">
        <v>129</v>
      </c>
      <c r="E131" s="219" t="s">
        <v>415</v>
      </c>
      <c r="F131" s="220" t="s">
        <v>416</v>
      </c>
      <c r="G131" s="221" t="s">
        <v>184</v>
      </c>
      <c r="H131" s="222">
        <v>202.60300000000001</v>
      </c>
      <c r="I131" s="223"/>
      <c r="J131" s="224">
        <f>ROUND(I131*H131,2)</f>
        <v>0</v>
      </c>
      <c r="K131" s="220" t="s">
        <v>133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129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134</v>
      </c>
      <c r="BM131" s="229" t="s">
        <v>328</v>
      </c>
    </row>
    <row r="132" s="13" customFormat="1">
      <c r="A132" s="13"/>
      <c r="B132" s="231"/>
      <c r="C132" s="232"/>
      <c r="D132" s="233" t="s">
        <v>136</v>
      </c>
      <c r="E132" s="234" t="s">
        <v>1</v>
      </c>
      <c r="F132" s="235" t="s">
        <v>417</v>
      </c>
      <c r="G132" s="232"/>
      <c r="H132" s="236">
        <v>202.60300000000001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136</v>
      </c>
      <c r="AU132" s="242" t="s">
        <v>85</v>
      </c>
      <c r="AV132" s="13" t="s">
        <v>85</v>
      </c>
      <c r="AW132" s="13" t="s">
        <v>32</v>
      </c>
      <c r="AX132" s="13" t="s">
        <v>83</v>
      </c>
      <c r="AY132" s="242" t="s">
        <v>127</v>
      </c>
    </row>
    <row r="133" s="2" customFormat="1" ht="37.8" customHeight="1">
      <c r="A133" s="38"/>
      <c r="B133" s="39"/>
      <c r="C133" s="218" t="s">
        <v>134</v>
      </c>
      <c r="D133" s="218" t="s">
        <v>129</v>
      </c>
      <c r="E133" s="219" t="s">
        <v>201</v>
      </c>
      <c r="F133" s="220" t="s">
        <v>202</v>
      </c>
      <c r="G133" s="221" t="s">
        <v>184</v>
      </c>
      <c r="H133" s="222">
        <v>317.02499999999998</v>
      </c>
      <c r="I133" s="223"/>
      <c r="J133" s="224">
        <f>ROUND(I133*H133,2)</f>
        <v>0</v>
      </c>
      <c r="K133" s="220" t="s">
        <v>133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129</v>
      </c>
      <c r="AU133" s="229" t="s">
        <v>85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134</v>
      </c>
      <c r="BM133" s="229" t="s">
        <v>330</v>
      </c>
    </row>
    <row r="134" s="13" customFormat="1">
      <c r="A134" s="13"/>
      <c r="B134" s="231"/>
      <c r="C134" s="232"/>
      <c r="D134" s="233" t="s">
        <v>136</v>
      </c>
      <c r="E134" s="234" t="s">
        <v>1</v>
      </c>
      <c r="F134" s="235" t="s">
        <v>418</v>
      </c>
      <c r="G134" s="232"/>
      <c r="H134" s="236">
        <v>87.542000000000002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136</v>
      </c>
      <c r="AU134" s="242" t="s">
        <v>85</v>
      </c>
      <c r="AV134" s="13" t="s">
        <v>85</v>
      </c>
      <c r="AW134" s="13" t="s">
        <v>32</v>
      </c>
      <c r="AX134" s="13" t="s">
        <v>75</v>
      </c>
      <c r="AY134" s="242" t="s">
        <v>127</v>
      </c>
    </row>
    <row r="135" s="13" customFormat="1">
      <c r="A135" s="13"/>
      <c r="B135" s="231"/>
      <c r="C135" s="232"/>
      <c r="D135" s="233" t="s">
        <v>136</v>
      </c>
      <c r="E135" s="234" t="s">
        <v>1</v>
      </c>
      <c r="F135" s="235" t="s">
        <v>419</v>
      </c>
      <c r="G135" s="232"/>
      <c r="H135" s="236">
        <v>26.879999999999999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136</v>
      </c>
      <c r="AU135" s="242" t="s">
        <v>85</v>
      </c>
      <c r="AV135" s="13" t="s">
        <v>85</v>
      </c>
      <c r="AW135" s="13" t="s">
        <v>32</v>
      </c>
      <c r="AX135" s="13" t="s">
        <v>75</v>
      </c>
      <c r="AY135" s="242" t="s">
        <v>127</v>
      </c>
    </row>
    <row r="136" s="13" customFormat="1">
      <c r="A136" s="13"/>
      <c r="B136" s="231"/>
      <c r="C136" s="232"/>
      <c r="D136" s="233" t="s">
        <v>136</v>
      </c>
      <c r="E136" s="234" t="s">
        <v>1</v>
      </c>
      <c r="F136" s="235" t="s">
        <v>420</v>
      </c>
      <c r="G136" s="232"/>
      <c r="H136" s="236">
        <v>202.60300000000001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136</v>
      </c>
      <c r="AU136" s="242" t="s">
        <v>85</v>
      </c>
      <c r="AV136" s="13" t="s">
        <v>85</v>
      </c>
      <c r="AW136" s="13" t="s">
        <v>32</v>
      </c>
      <c r="AX136" s="13" t="s">
        <v>75</v>
      </c>
      <c r="AY136" s="242" t="s">
        <v>127</v>
      </c>
    </row>
    <row r="137" s="14" customFormat="1">
      <c r="A137" s="14"/>
      <c r="B137" s="243"/>
      <c r="C137" s="244"/>
      <c r="D137" s="233" t="s">
        <v>136</v>
      </c>
      <c r="E137" s="245" t="s">
        <v>1</v>
      </c>
      <c r="F137" s="246" t="s">
        <v>144</v>
      </c>
      <c r="G137" s="244"/>
      <c r="H137" s="247">
        <v>317.02499999999998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136</v>
      </c>
      <c r="AU137" s="253" t="s">
        <v>85</v>
      </c>
      <c r="AV137" s="14" t="s">
        <v>134</v>
      </c>
      <c r="AW137" s="14" t="s">
        <v>32</v>
      </c>
      <c r="AX137" s="14" t="s">
        <v>83</v>
      </c>
      <c r="AY137" s="253" t="s">
        <v>127</v>
      </c>
    </row>
    <row r="138" s="2" customFormat="1" ht="37.8" customHeight="1">
      <c r="A138" s="38"/>
      <c r="B138" s="39"/>
      <c r="C138" s="218" t="s">
        <v>156</v>
      </c>
      <c r="D138" s="218" t="s">
        <v>129</v>
      </c>
      <c r="E138" s="219" t="s">
        <v>205</v>
      </c>
      <c r="F138" s="220" t="s">
        <v>206</v>
      </c>
      <c r="G138" s="221" t="s">
        <v>184</v>
      </c>
      <c r="H138" s="222">
        <v>1585.125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85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134</v>
      </c>
      <c r="BM138" s="229" t="s">
        <v>331</v>
      </c>
    </row>
    <row r="139" s="13" customFormat="1">
      <c r="A139" s="13"/>
      <c r="B139" s="231"/>
      <c r="C139" s="232"/>
      <c r="D139" s="233" t="s">
        <v>136</v>
      </c>
      <c r="E139" s="234" t="s">
        <v>1</v>
      </c>
      <c r="F139" s="235" t="s">
        <v>421</v>
      </c>
      <c r="G139" s="232"/>
      <c r="H139" s="236">
        <v>1585.125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136</v>
      </c>
      <c r="AU139" s="242" t="s">
        <v>85</v>
      </c>
      <c r="AV139" s="13" t="s">
        <v>85</v>
      </c>
      <c r="AW139" s="13" t="s">
        <v>32</v>
      </c>
      <c r="AX139" s="13" t="s">
        <v>83</v>
      </c>
      <c r="AY139" s="242" t="s">
        <v>127</v>
      </c>
    </row>
    <row r="140" s="2" customFormat="1" ht="24.15" customHeight="1">
      <c r="A140" s="38"/>
      <c r="B140" s="39"/>
      <c r="C140" s="218" t="s">
        <v>162</v>
      </c>
      <c r="D140" s="218" t="s">
        <v>129</v>
      </c>
      <c r="E140" s="219" t="s">
        <v>219</v>
      </c>
      <c r="F140" s="220" t="s">
        <v>169</v>
      </c>
      <c r="G140" s="221" t="s">
        <v>150</v>
      </c>
      <c r="H140" s="222">
        <v>475.53800000000001</v>
      </c>
      <c r="I140" s="223"/>
      <c r="J140" s="224">
        <f>ROUND(I140*H140,2)</f>
        <v>0</v>
      </c>
      <c r="K140" s="220" t="s">
        <v>133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134</v>
      </c>
      <c r="AT140" s="229" t="s">
        <v>129</v>
      </c>
      <c r="AU140" s="229" t="s">
        <v>85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134</v>
      </c>
      <c r="BM140" s="229" t="s">
        <v>333</v>
      </c>
    </row>
    <row r="141" s="13" customFormat="1">
      <c r="A141" s="13"/>
      <c r="B141" s="231"/>
      <c r="C141" s="232"/>
      <c r="D141" s="233" t="s">
        <v>136</v>
      </c>
      <c r="E141" s="234" t="s">
        <v>1</v>
      </c>
      <c r="F141" s="235" t="s">
        <v>422</v>
      </c>
      <c r="G141" s="232"/>
      <c r="H141" s="236">
        <v>475.53800000000001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136</v>
      </c>
      <c r="AU141" s="242" t="s">
        <v>85</v>
      </c>
      <c r="AV141" s="13" t="s">
        <v>85</v>
      </c>
      <c r="AW141" s="13" t="s">
        <v>32</v>
      </c>
      <c r="AX141" s="13" t="s">
        <v>83</v>
      </c>
      <c r="AY141" s="242" t="s">
        <v>127</v>
      </c>
    </row>
    <row r="142" s="2" customFormat="1" ht="16.5" customHeight="1">
      <c r="A142" s="38"/>
      <c r="B142" s="39"/>
      <c r="C142" s="218" t="s">
        <v>167</v>
      </c>
      <c r="D142" s="218" t="s">
        <v>129</v>
      </c>
      <c r="E142" s="219" t="s">
        <v>214</v>
      </c>
      <c r="F142" s="220" t="s">
        <v>215</v>
      </c>
      <c r="G142" s="221" t="s">
        <v>184</v>
      </c>
      <c r="H142" s="222">
        <v>317.02499999999998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85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134</v>
      </c>
      <c r="BM142" s="229" t="s">
        <v>335</v>
      </c>
    </row>
    <row r="143" s="13" customFormat="1">
      <c r="A143" s="13"/>
      <c r="B143" s="231"/>
      <c r="C143" s="232"/>
      <c r="D143" s="233" t="s">
        <v>136</v>
      </c>
      <c r="E143" s="234" t="s">
        <v>1</v>
      </c>
      <c r="F143" s="235" t="s">
        <v>418</v>
      </c>
      <c r="G143" s="232"/>
      <c r="H143" s="236">
        <v>87.542000000000002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136</v>
      </c>
      <c r="AU143" s="242" t="s">
        <v>85</v>
      </c>
      <c r="AV143" s="13" t="s">
        <v>85</v>
      </c>
      <c r="AW143" s="13" t="s">
        <v>32</v>
      </c>
      <c r="AX143" s="13" t="s">
        <v>75</v>
      </c>
      <c r="AY143" s="242" t="s">
        <v>127</v>
      </c>
    </row>
    <row r="144" s="13" customFormat="1">
      <c r="A144" s="13"/>
      <c r="B144" s="231"/>
      <c r="C144" s="232"/>
      <c r="D144" s="233" t="s">
        <v>136</v>
      </c>
      <c r="E144" s="234" t="s">
        <v>1</v>
      </c>
      <c r="F144" s="235" t="s">
        <v>419</v>
      </c>
      <c r="G144" s="232"/>
      <c r="H144" s="236">
        <v>26.879999999999999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136</v>
      </c>
      <c r="AU144" s="242" t="s">
        <v>85</v>
      </c>
      <c r="AV144" s="13" t="s">
        <v>85</v>
      </c>
      <c r="AW144" s="13" t="s">
        <v>32</v>
      </c>
      <c r="AX144" s="13" t="s">
        <v>75</v>
      </c>
      <c r="AY144" s="242" t="s">
        <v>127</v>
      </c>
    </row>
    <row r="145" s="13" customFormat="1">
      <c r="A145" s="13"/>
      <c r="B145" s="231"/>
      <c r="C145" s="232"/>
      <c r="D145" s="233" t="s">
        <v>136</v>
      </c>
      <c r="E145" s="234" t="s">
        <v>1</v>
      </c>
      <c r="F145" s="235" t="s">
        <v>420</v>
      </c>
      <c r="G145" s="232"/>
      <c r="H145" s="236">
        <v>202.60300000000001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136</v>
      </c>
      <c r="AU145" s="242" t="s">
        <v>85</v>
      </c>
      <c r="AV145" s="13" t="s">
        <v>85</v>
      </c>
      <c r="AW145" s="13" t="s">
        <v>32</v>
      </c>
      <c r="AX145" s="13" t="s">
        <v>75</v>
      </c>
      <c r="AY145" s="242" t="s">
        <v>127</v>
      </c>
    </row>
    <row r="146" s="14" customFormat="1">
      <c r="A146" s="14"/>
      <c r="B146" s="243"/>
      <c r="C146" s="244"/>
      <c r="D146" s="233" t="s">
        <v>136</v>
      </c>
      <c r="E146" s="245" t="s">
        <v>1</v>
      </c>
      <c r="F146" s="246" t="s">
        <v>144</v>
      </c>
      <c r="G146" s="244"/>
      <c r="H146" s="247">
        <v>317.02499999999998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136</v>
      </c>
      <c r="AU146" s="253" t="s">
        <v>85</v>
      </c>
      <c r="AV146" s="14" t="s">
        <v>134</v>
      </c>
      <c r="AW146" s="14" t="s">
        <v>32</v>
      </c>
      <c r="AX146" s="14" t="s">
        <v>83</v>
      </c>
      <c r="AY146" s="253" t="s">
        <v>127</v>
      </c>
    </row>
    <row r="147" s="12" customFormat="1" ht="22.8" customHeight="1">
      <c r="A147" s="12"/>
      <c r="B147" s="202"/>
      <c r="C147" s="203"/>
      <c r="D147" s="204" t="s">
        <v>74</v>
      </c>
      <c r="E147" s="216" t="s">
        <v>156</v>
      </c>
      <c r="F147" s="216" t="s">
        <v>242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SUM(P148:P159)</f>
        <v>0</v>
      </c>
      <c r="Q147" s="210"/>
      <c r="R147" s="211">
        <f>SUM(R148:R159)</f>
        <v>6.3294055999999994</v>
      </c>
      <c r="S147" s="210"/>
      <c r="T147" s="212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83</v>
      </c>
      <c r="AT147" s="214" t="s">
        <v>74</v>
      </c>
      <c r="AU147" s="214" t="s">
        <v>83</v>
      </c>
      <c r="AY147" s="213" t="s">
        <v>127</v>
      </c>
      <c r="BK147" s="215">
        <f>SUM(BK148:BK159)</f>
        <v>0</v>
      </c>
    </row>
    <row r="148" s="2" customFormat="1" ht="24.15" customHeight="1">
      <c r="A148" s="38"/>
      <c r="B148" s="39"/>
      <c r="C148" s="218" t="s">
        <v>213</v>
      </c>
      <c r="D148" s="218" t="s">
        <v>129</v>
      </c>
      <c r="E148" s="219" t="s">
        <v>423</v>
      </c>
      <c r="F148" s="220" t="s">
        <v>424</v>
      </c>
      <c r="G148" s="221" t="s">
        <v>132</v>
      </c>
      <c r="H148" s="222">
        <v>410.95999999999998</v>
      </c>
      <c r="I148" s="223"/>
      <c r="J148" s="224">
        <f>ROUND(I148*H148,2)</f>
        <v>0</v>
      </c>
      <c r="K148" s="220" t="s">
        <v>133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134</v>
      </c>
      <c r="AT148" s="229" t="s">
        <v>129</v>
      </c>
      <c r="AU148" s="229" t="s">
        <v>85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134</v>
      </c>
      <c r="BM148" s="229" t="s">
        <v>425</v>
      </c>
    </row>
    <row r="149" s="13" customFormat="1">
      <c r="A149" s="13"/>
      <c r="B149" s="231"/>
      <c r="C149" s="232"/>
      <c r="D149" s="233" t="s">
        <v>136</v>
      </c>
      <c r="E149" s="234" t="s">
        <v>1</v>
      </c>
      <c r="F149" s="235" t="s">
        <v>426</v>
      </c>
      <c r="G149" s="232"/>
      <c r="H149" s="236">
        <v>410.95999999999998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136</v>
      </c>
      <c r="AU149" s="242" t="s">
        <v>85</v>
      </c>
      <c r="AV149" s="13" t="s">
        <v>85</v>
      </c>
      <c r="AW149" s="13" t="s">
        <v>32</v>
      </c>
      <c r="AX149" s="13" t="s">
        <v>83</v>
      </c>
      <c r="AY149" s="242" t="s">
        <v>127</v>
      </c>
    </row>
    <row r="150" s="2" customFormat="1" ht="24.15" customHeight="1">
      <c r="A150" s="38"/>
      <c r="B150" s="39"/>
      <c r="C150" s="218" t="s">
        <v>218</v>
      </c>
      <c r="D150" s="218" t="s">
        <v>129</v>
      </c>
      <c r="E150" s="219" t="s">
        <v>244</v>
      </c>
      <c r="F150" s="220" t="s">
        <v>245</v>
      </c>
      <c r="G150" s="221" t="s">
        <v>132</v>
      </c>
      <c r="H150" s="222">
        <v>410.95999999999998</v>
      </c>
      <c r="I150" s="223"/>
      <c r="J150" s="224">
        <f>ROUND(I150*H150,2)</f>
        <v>0</v>
      </c>
      <c r="K150" s="220" t="s">
        <v>133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134</v>
      </c>
      <c r="AT150" s="229" t="s">
        <v>129</v>
      </c>
      <c r="AU150" s="229" t="s">
        <v>85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134</v>
      </c>
      <c r="BM150" s="229" t="s">
        <v>427</v>
      </c>
    </row>
    <row r="151" s="13" customFormat="1">
      <c r="A151" s="13"/>
      <c r="B151" s="231"/>
      <c r="C151" s="232"/>
      <c r="D151" s="233" t="s">
        <v>136</v>
      </c>
      <c r="E151" s="234" t="s">
        <v>1</v>
      </c>
      <c r="F151" s="235" t="s">
        <v>426</v>
      </c>
      <c r="G151" s="232"/>
      <c r="H151" s="236">
        <v>410.95999999999998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136</v>
      </c>
      <c r="AU151" s="242" t="s">
        <v>85</v>
      </c>
      <c r="AV151" s="13" t="s">
        <v>85</v>
      </c>
      <c r="AW151" s="13" t="s">
        <v>32</v>
      </c>
      <c r="AX151" s="13" t="s">
        <v>83</v>
      </c>
      <c r="AY151" s="242" t="s">
        <v>127</v>
      </c>
    </row>
    <row r="152" s="2" customFormat="1" ht="24.15" customHeight="1">
      <c r="A152" s="38"/>
      <c r="B152" s="39"/>
      <c r="C152" s="218" t="s">
        <v>222</v>
      </c>
      <c r="D152" s="218" t="s">
        <v>129</v>
      </c>
      <c r="E152" s="219" t="s">
        <v>250</v>
      </c>
      <c r="F152" s="220" t="s">
        <v>251</v>
      </c>
      <c r="G152" s="221" t="s">
        <v>132</v>
      </c>
      <c r="H152" s="222">
        <v>410.95999999999998</v>
      </c>
      <c r="I152" s="223"/>
      <c r="J152" s="224">
        <f>ROUND(I152*H152,2)</f>
        <v>0</v>
      </c>
      <c r="K152" s="220" t="s">
        <v>133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134</v>
      </c>
      <c r="AT152" s="229" t="s">
        <v>129</v>
      </c>
      <c r="AU152" s="229" t="s">
        <v>85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134</v>
      </c>
      <c r="BM152" s="229" t="s">
        <v>428</v>
      </c>
    </row>
    <row r="153" s="13" customFormat="1">
      <c r="A153" s="13"/>
      <c r="B153" s="231"/>
      <c r="C153" s="232"/>
      <c r="D153" s="233" t="s">
        <v>136</v>
      </c>
      <c r="E153" s="234" t="s">
        <v>1</v>
      </c>
      <c r="F153" s="235" t="s">
        <v>426</v>
      </c>
      <c r="G153" s="232"/>
      <c r="H153" s="236">
        <v>410.95999999999998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136</v>
      </c>
      <c r="AU153" s="242" t="s">
        <v>85</v>
      </c>
      <c r="AV153" s="13" t="s">
        <v>85</v>
      </c>
      <c r="AW153" s="13" t="s">
        <v>32</v>
      </c>
      <c r="AX153" s="13" t="s">
        <v>83</v>
      </c>
      <c r="AY153" s="242" t="s">
        <v>127</v>
      </c>
    </row>
    <row r="154" s="2" customFormat="1" ht="24.15" customHeight="1">
      <c r="A154" s="38"/>
      <c r="B154" s="39"/>
      <c r="C154" s="218" t="s">
        <v>226</v>
      </c>
      <c r="D154" s="218" t="s">
        <v>129</v>
      </c>
      <c r="E154" s="219" t="s">
        <v>255</v>
      </c>
      <c r="F154" s="220" t="s">
        <v>256</v>
      </c>
      <c r="G154" s="221" t="s">
        <v>132</v>
      </c>
      <c r="H154" s="222">
        <v>410.95999999999998</v>
      </c>
      <c r="I154" s="223"/>
      <c r="J154" s="224">
        <f>ROUND(I154*H154,2)</f>
        <v>0</v>
      </c>
      <c r="K154" s="220" t="s">
        <v>133</v>
      </c>
      <c r="L154" s="44"/>
      <c r="M154" s="225" t="s">
        <v>1</v>
      </c>
      <c r="N154" s="226" t="s">
        <v>40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134</v>
      </c>
      <c r="AT154" s="229" t="s">
        <v>129</v>
      </c>
      <c r="AU154" s="229" t="s">
        <v>85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134</v>
      </c>
      <c r="BM154" s="229" t="s">
        <v>429</v>
      </c>
    </row>
    <row r="155" s="13" customFormat="1">
      <c r="A155" s="13"/>
      <c r="B155" s="231"/>
      <c r="C155" s="232"/>
      <c r="D155" s="233" t="s">
        <v>136</v>
      </c>
      <c r="E155" s="234" t="s">
        <v>1</v>
      </c>
      <c r="F155" s="235" t="s">
        <v>426</v>
      </c>
      <c r="G155" s="232"/>
      <c r="H155" s="236">
        <v>410.95999999999998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136</v>
      </c>
      <c r="AU155" s="242" t="s">
        <v>85</v>
      </c>
      <c r="AV155" s="13" t="s">
        <v>85</v>
      </c>
      <c r="AW155" s="13" t="s">
        <v>32</v>
      </c>
      <c r="AX155" s="13" t="s">
        <v>83</v>
      </c>
      <c r="AY155" s="242" t="s">
        <v>127</v>
      </c>
    </row>
    <row r="156" s="2" customFormat="1" ht="33" customHeight="1">
      <c r="A156" s="38"/>
      <c r="B156" s="39"/>
      <c r="C156" s="218" t="s">
        <v>230</v>
      </c>
      <c r="D156" s="218" t="s">
        <v>129</v>
      </c>
      <c r="E156" s="219" t="s">
        <v>259</v>
      </c>
      <c r="F156" s="220" t="s">
        <v>260</v>
      </c>
      <c r="G156" s="221" t="s">
        <v>132</v>
      </c>
      <c r="H156" s="222">
        <v>410.95999999999998</v>
      </c>
      <c r="I156" s="223"/>
      <c r="J156" s="224">
        <f>ROUND(I156*H156,2)</f>
        <v>0</v>
      </c>
      <c r="K156" s="220" t="s">
        <v>133</v>
      </c>
      <c r="L156" s="44"/>
      <c r="M156" s="225" t="s">
        <v>1</v>
      </c>
      <c r="N156" s="226" t="s">
        <v>40</v>
      </c>
      <c r="O156" s="91"/>
      <c r="P156" s="227">
        <f>O156*H156</f>
        <v>0</v>
      </c>
      <c r="Q156" s="227">
        <v>0.015400000000000001</v>
      </c>
      <c r="R156" s="227">
        <f>Q156*H156</f>
        <v>6.3287839999999997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134</v>
      </c>
      <c r="AT156" s="229" t="s">
        <v>129</v>
      </c>
      <c r="AU156" s="229" t="s">
        <v>85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134</v>
      </c>
      <c r="BM156" s="229" t="s">
        <v>430</v>
      </c>
    </row>
    <row r="157" s="13" customFormat="1">
      <c r="A157" s="13"/>
      <c r="B157" s="231"/>
      <c r="C157" s="232"/>
      <c r="D157" s="233" t="s">
        <v>136</v>
      </c>
      <c r="E157" s="234" t="s">
        <v>1</v>
      </c>
      <c r="F157" s="235" t="s">
        <v>426</v>
      </c>
      <c r="G157" s="232"/>
      <c r="H157" s="236">
        <v>410.95999999999998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136</v>
      </c>
      <c r="AU157" s="242" t="s">
        <v>85</v>
      </c>
      <c r="AV157" s="13" t="s">
        <v>85</v>
      </c>
      <c r="AW157" s="13" t="s">
        <v>32</v>
      </c>
      <c r="AX157" s="13" t="s">
        <v>83</v>
      </c>
      <c r="AY157" s="242" t="s">
        <v>127</v>
      </c>
    </row>
    <row r="158" s="2" customFormat="1" ht="24.15" customHeight="1">
      <c r="A158" s="38"/>
      <c r="B158" s="39"/>
      <c r="C158" s="218" t="s">
        <v>235</v>
      </c>
      <c r="D158" s="218" t="s">
        <v>129</v>
      </c>
      <c r="E158" s="219" t="s">
        <v>263</v>
      </c>
      <c r="F158" s="220" t="s">
        <v>264</v>
      </c>
      <c r="G158" s="221" t="s">
        <v>140</v>
      </c>
      <c r="H158" s="222">
        <v>62.159999999999997</v>
      </c>
      <c r="I158" s="223"/>
      <c r="J158" s="224">
        <f>ROUND(I158*H158,2)</f>
        <v>0</v>
      </c>
      <c r="K158" s="220" t="s">
        <v>133</v>
      </c>
      <c r="L158" s="44"/>
      <c r="M158" s="225" t="s">
        <v>1</v>
      </c>
      <c r="N158" s="226" t="s">
        <v>40</v>
      </c>
      <c r="O158" s="91"/>
      <c r="P158" s="227">
        <f>O158*H158</f>
        <v>0</v>
      </c>
      <c r="Q158" s="227">
        <v>1.0000000000000001E-05</v>
      </c>
      <c r="R158" s="227">
        <f>Q158*H158</f>
        <v>0.00062160000000000004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134</v>
      </c>
      <c r="AT158" s="229" t="s">
        <v>129</v>
      </c>
      <c r="AU158" s="229" t="s">
        <v>85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134</v>
      </c>
      <c r="BM158" s="229" t="s">
        <v>431</v>
      </c>
    </row>
    <row r="159" s="13" customFormat="1">
      <c r="A159" s="13"/>
      <c r="B159" s="231"/>
      <c r="C159" s="232"/>
      <c r="D159" s="233" t="s">
        <v>136</v>
      </c>
      <c r="E159" s="234" t="s">
        <v>1</v>
      </c>
      <c r="F159" s="235" t="s">
        <v>432</v>
      </c>
      <c r="G159" s="232"/>
      <c r="H159" s="236">
        <v>62.159999999999997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136</v>
      </c>
      <c r="AU159" s="242" t="s">
        <v>85</v>
      </c>
      <c r="AV159" s="13" t="s">
        <v>85</v>
      </c>
      <c r="AW159" s="13" t="s">
        <v>32</v>
      </c>
      <c r="AX159" s="13" t="s">
        <v>83</v>
      </c>
      <c r="AY159" s="242" t="s">
        <v>127</v>
      </c>
    </row>
    <row r="160" s="12" customFormat="1" ht="22.8" customHeight="1">
      <c r="A160" s="12"/>
      <c r="B160" s="202"/>
      <c r="C160" s="203"/>
      <c r="D160" s="204" t="s">
        <v>74</v>
      </c>
      <c r="E160" s="216" t="s">
        <v>275</v>
      </c>
      <c r="F160" s="216" t="s">
        <v>276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83</v>
      </c>
      <c r="AT160" s="214" t="s">
        <v>74</v>
      </c>
      <c r="AU160" s="214" t="s">
        <v>83</v>
      </c>
      <c r="AY160" s="213" t="s">
        <v>127</v>
      </c>
      <c r="BK160" s="215">
        <f>BK161</f>
        <v>0</v>
      </c>
    </row>
    <row r="161" s="2" customFormat="1" ht="16.5" customHeight="1">
      <c r="A161" s="38"/>
      <c r="B161" s="39"/>
      <c r="C161" s="218" t="s">
        <v>243</v>
      </c>
      <c r="D161" s="218" t="s">
        <v>129</v>
      </c>
      <c r="E161" s="219" t="s">
        <v>278</v>
      </c>
      <c r="F161" s="220" t="s">
        <v>279</v>
      </c>
      <c r="G161" s="221" t="s">
        <v>150</v>
      </c>
      <c r="H161" s="222">
        <v>6.3289999999999997</v>
      </c>
      <c r="I161" s="223"/>
      <c r="J161" s="224">
        <f>ROUND(I161*H161,2)</f>
        <v>0</v>
      </c>
      <c r="K161" s="220" t="s">
        <v>133</v>
      </c>
      <c r="L161" s="44"/>
      <c r="M161" s="278" t="s">
        <v>1</v>
      </c>
      <c r="N161" s="279" t="s">
        <v>40</v>
      </c>
      <c r="O161" s="280"/>
      <c r="P161" s="281">
        <f>O161*H161</f>
        <v>0</v>
      </c>
      <c r="Q161" s="281">
        <v>0</v>
      </c>
      <c r="R161" s="281">
        <f>Q161*H161</f>
        <v>0</v>
      </c>
      <c r="S161" s="281">
        <v>0</v>
      </c>
      <c r="T161" s="2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134</v>
      </c>
      <c r="AT161" s="229" t="s">
        <v>129</v>
      </c>
      <c r="AU161" s="229" t="s">
        <v>85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134</v>
      </c>
      <c r="BM161" s="229" t="s">
        <v>403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FUKBiO2FBMq6xzP6f/8xeLTp7hShDm+lNiyM8JvoVCOxTlTA5AbQS48IhCCSfbjAauN8BLb4vrjdr9e7jPnAEQ==" hashValue="8fQv3xdudaTI00T0cIBeTN79YaYREZu9JYHMONUmrxMBM/ljauJNVZggvq3RFdxabbzdmttvoFdMjTIR/5uf/A==" algorithmName="SHA-512" password="D9E1"/>
  <autoFilter ref="C119:K16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V01 - Rekonstrukce sportovního areálu ZŠ Školní, Vrchlabí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433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ROUND((SUM(BE119:BE125)),  2)</f>
        <v>0</v>
      </c>
      <c r="G33" s="38"/>
      <c r="H33" s="38"/>
      <c r="I33" s="155">
        <v>0.20999999999999999</v>
      </c>
      <c r="J33" s="154">
        <f>ROUND(((SUM(BE119:BE125))*I33),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ROUND((SUM(BF119:BF125)),  2)</f>
        <v>0</v>
      </c>
      <c r="G34" s="38"/>
      <c r="H34" s="38"/>
      <c r="I34" s="155">
        <v>0.14999999999999999</v>
      </c>
      <c r="J34" s="154">
        <f>ROUND(((SUM(BF119:BF125))*I34),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ROUND((SUM(BH119:BH125)),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V01 - Rekonstrukce sportovního areálu ZŠ Školní, Vrchlabí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VRN01 -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Vrchlabí</v>
      </c>
      <c r="G89" s="40"/>
      <c r="H89" s="40"/>
      <c r="I89" s="32" t="s">
        <v>22</v>
      </c>
      <c r="J89" s="79" t="str">
        <f>IF(J12="","",J12)</f>
        <v>17. 10. 2023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Techtex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434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435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436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V01 - Rekonstrukce sportovního areálu ZŠ Školní, Vrchlabí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VRN01 - Vedlejší rozpočtové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Vrchlabí</v>
      </c>
      <c r="G113" s="40"/>
      <c r="H113" s="40"/>
      <c r="I113" s="32" t="s">
        <v>22</v>
      </c>
      <c r="J113" s="79" t="str">
        <f>IF(J12="","",J12)</f>
        <v>17. 10. 2023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>Techtex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113</v>
      </c>
      <c r="D118" s="194" t="s">
        <v>60</v>
      </c>
      <c r="E118" s="194" t="s">
        <v>56</v>
      </c>
      <c r="F118" s="194" t="s">
        <v>57</v>
      </c>
      <c r="G118" s="194" t="s">
        <v>114</v>
      </c>
      <c r="H118" s="194" t="s">
        <v>115</v>
      </c>
      <c r="I118" s="194" t="s">
        <v>116</v>
      </c>
      <c r="J118" s="194" t="s">
        <v>106</v>
      </c>
      <c r="K118" s="195" t="s">
        <v>117</v>
      </c>
      <c r="L118" s="196"/>
      <c r="M118" s="100" t="s">
        <v>1</v>
      </c>
      <c r="N118" s="101" t="s">
        <v>39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437</v>
      </c>
      <c r="F120" s="205" t="s">
        <v>99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P121+P124</f>
        <v>0</v>
      </c>
      <c r="Q120" s="210"/>
      <c r="R120" s="211">
        <f>R121+R124</f>
        <v>0</v>
      </c>
      <c r="S120" s="210"/>
      <c r="T120" s="212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156</v>
      </c>
      <c r="AT120" s="214" t="s">
        <v>74</v>
      </c>
      <c r="AU120" s="214" t="s">
        <v>75</v>
      </c>
      <c r="AY120" s="213" t="s">
        <v>127</v>
      </c>
      <c r="BK120" s="215">
        <f>BK121+BK124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438</v>
      </c>
      <c r="F121" s="216" t="s">
        <v>439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156</v>
      </c>
      <c r="AT121" s="214" t="s">
        <v>74</v>
      </c>
      <c r="AU121" s="214" t="s">
        <v>83</v>
      </c>
      <c r="AY121" s="213" t="s">
        <v>127</v>
      </c>
      <c r="BK121" s="215">
        <f>SUM(BK122:BK123)</f>
        <v>0</v>
      </c>
    </row>
    <row r="122" s="2" customFormat="1" ht="16.5" customHeight="1">
      <c r="A122" s="38"/>
      <c r="B122" s="39"/>
      <c r="C122" s="218" t="s">
        <v>83</v>
      </c>
      <c r="D122" s="218" t="s">
        <v>129</v>
      </c>
      <c r="E122" s="219" t="s">
        <v>440</v>
      </c>
      <c r="F122" s="220" t="s">
        <v>441</v>
      </c>
      <c r="G122" s="221" t="s">
        <v>442</v>
      </c>
      <c r="H122" s="222">
        <v>1</v>
      </c>
      <c r="I122" s="223"/>
      <c r="J122" s="224">
        <f>ROUND(I122*H122,2)</f>
        <v>0</v>
      </c>
      <c r="K122" s="220" t="s">
        <v>133</v>
      </c>
      <c r="L122" s="44"/>
      <c r="M122" s="225" t="s">
        <v>1</v>
      </c>
      <c r="N122" s="226" t="s">
        <v>40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443</v>
      </c>
      <c r="AT122" s="229" t="s">
        <v>129</v>
      </c>
      <c r="AU122" s="229" t="s">
        <v>85</v>
      </c>
      <c r="AY122" s="17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443</v>
      </c>
      <c r="BM122" s="229" t="s">
        <v>444</v>
      </c>
    </row>
    <row r="123" s="2" customFormat="1" ht="16.5" customHeight="1">
      <c r="A123" s="38"/>
      <c r="B123" s="39"/>
      <c r="C123" s="218" t="s">
        <v>85</v>
      </c>
      <c r="D123" s="218" t="s">
        <v>129</v>
      </c>
      <c r="E123" s="219" t="s">
        <v>445</v>
      </c>
      <c r="F123" s="220" t="s">
        <v>446</v>
      </c>
      <c r="G123" s="221" t="s">
        <v>442</v>
      </c>
      <c r="H123" s="222">
        <v>1</v>
      </c>
      <c r="I123" s="223"/>
      <c r="J123" s="224">
        <f>ROUND(I123*H123,2)</f>
        <v>0</v>
      </c>
      <c r="K123" s="220" t="s">
        <v>133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443</v>
      </c>
      <c r="AT123" s="229" t="s">
        <v>129</v>
      </c>
      <c r="AU123" s="229" t="s">
        <v>85</v>
      </c>
      <c r="AY123" s="17" t="s">
        <v>127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443</v>
      </c>
      <c r="BM123" s="229" t="s">
        <v>447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448</v>
      </c>
      <c r="F124" s="216" t="s">
        <v>449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156</v>
      </c>
      <c r="AT124" s="214" t="s">
        <v>74</v>
      </c>
      <c r="AU124" s="214" t="s">
        <v>83</v>
      </c>
      <c r="AY124" s="213" t="s">
        <v>127</v>
      </c>
      <c r="BK124" s="215">
        <f>BK125</f>
        <v>0</v>
      </c>
    </row>
    <row r="125" s="2" customFormat="1" ht="16.5" customHeight="1">
      <c r="A125" s="38"/>
      <c r="B125" s="39"/>
      <c r="C125" s="218" t="s">
        <v>147</v>
      </c>
      <c r="D125" s="218" t="s">
        <v>129</v>
      </c>
      <c r="E125" s="219" t="s">
        <v>450</v>
      </c>
      <c r="F125" s="220" t="s">
        <v>449</v>
      </c>
      <c r="G125" s="221" t="s">
        <v>442</v>
      </c>
      <c r="H125" s="222">
        <v>1</v>
      </c>
      <c r="I125" s="223"/>
      <c r="J125" s="224">
        <f>ROUND(I125*H125,2)</f>
        <v>0</v>
      </c>
      <c r="K125" s="220" t="s">
        <v>133</v>
      </c>
      <c r="L125" s="44"/>
      <c r="M125" s="278" t="s">
        <v>1</v>
      </c>
      <c r="N125" s="279" t="s">
        <v>40</v>
      </c>
      <c r="O125" s="280"/>
      <c r="P125" s="281">
        <f>O125*H125</f>
        <v>0</v>
      </c>
      <c r="Q125" s="281">
        <v>0</v>
      </c>
      <c r="R125" s="281">
        <f>Q125*H125</f>
        <v>0</v>
      </c>
      <c r="S125" s="281">
        <v>0</v>
      </c>
      <c r="T125" s="2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443</v>
      </c>
      <c r="AT125" s="229" t="s">
        <v>129</v>
      </c>
      <c r="AU125" s="229" t="s">
        <v>85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443</v>
      </c>
      <c r="BM125" s="229" t="s">
        <v>451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9I5Wmv11Ki/JFF0lGrLav04515BhxPUlBFHUCn3mT06P80SSWPQdNMuE7RIUpuI/nEvEWHL5DSgPavHSpjlR1Q==" hashValue="/PTEGtbjn9lgjEQLKlFiuelgmFm1zE8YFWIHQjmfZ45g5RAyCjDzGEheeuYiuYqboeZPyIK4TIMPvwvLLOlHYA==" algorithmName="SHA-512" password="D9E1"/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DESKTOP-UKI54LE\Richard Menšík</dc:creator>
  <cp:lastModifiedBy>DESKTOP-UKI54LE\Richard Menšík</cp:lastModifiedBy>
  <dcterms:created xsi:type="dcterms:W3CDTF">2023-10-17T20:08:05Z</dcterms:created>
  <dcterms:modified xsi:type="dcterms:W3CDTF">2023-10-17T20:08:19Z</dcterms:modified>
</cp:coreProperties>
</file>